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2120" windowHeight="8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<sst xmlns="http://schemas.openxmlformats.org/spreadsheetml/2006/main" count="404" uniqueCount="128">
  <si>
    <t>Koht</t>
  </si>
  <si>
    <t>Nr.</t>
  </si>
  <si>
    <t>Nimi</t>
  </si>
  <si>
    <t>Sünd.</t>
  </si>
  <si>
    <t>Klubi</t>
  </si>
  <si>
    <t>L</t>
  </si>
  <si>
    <t>K</t>
  </si>
  <si>
    <t>M17</t>
  </si>
  <si>
    <t>P</t>
  </si>
  <si>
    <t>M19</t>
  </si>
  <si>
    <t>N19</t>
  </si>
  <si>
    <t>M21</t>
  </si>
  <si>
    <t>Sekretär: Silva Hinnobert</t>
  </si>
  <si>
    <t>N17</t>
  </si>
  <si>
    <t>MH</t>
  </si>
  <si>
    <t>Peakohtunik: Ants Orasson</t>
  </si>
  <si>
    <t>Tehvandi suusastaadioni lasketiir</t>
  </si>
  <si>
    <t>L***</t>
  </si>
  <si>
    <t>Lõppaeg</t>
  </si>
  <si>
    <t>M50</t>
  </si>
  <si>
    <t>NH</t>
  </si>
  <si>
    <t>BALABANOVA Sofija</t>
  </si>
  <si>
    <t>Äkke SPKL/Narva SPKO Energia</t>
  </si>
  <si>
    <t>OJAVEE Kerstin</t>
  </si>
  <si>
    <t>PERV Joosep</t>
  </si>
  <si>
    <t>Võru SPKO/SÜ Võru Biathlon</t>
  </si>
  <si>
    <t>PÄRT Markus</t>
  </si>
  <si>
    <t>Elva SUKL</t>
  </si>
  <si>
    <t>Vastseliina SPKL</t>
  </si>
  <si>
    <t>PRIBÕLOVSKAJA Ksenja</t>
  </si>
  <si>
    <t>KONS Kristel-Kai</t>
  </si>
  <si>
    <t>PAVLOVA Violina</t>
  </si>
  <si>
    <t>MOOR Hanna</t>
  </si>
  <si>
    <t>SPKL Serviti</t>
  </si>
  <si>
    <t>HELP Freddy</t>
  </si>
  <si>
    <t>TAMM Tanel</t>
  </si>
  <si>
    <t>VŠIVTSEV Mart</t>
  </si>
  <si>
    <t>Äkke SUKL/Narva SPKO Energia</t>
  </si>
  <si>
    <t>AALDE Egert</t>
  </si>
  <si>
    <t>BOTŠTARJOVA Alina</t>
  </si>
  <si>
    <t>SPKL Biathlon</t>
  </si>
  <si>
    <t>KOMPUS Kaidor</t>
  </si>
  <si>
    <t>KOSKINEN Marko</t>
  </si>
  <si>
    <t>PERV Taavi</t>
  </si>
  <si>
    <t>UNT Mihkel</t>
  </si>
  <si>
    <t>UHA Jüri</t>
  </si>
  <si>
    <t>SIKK Keit</t>
  </si>
  <si>
    <t>TIISLER Tiina</t>
  </si>
  <si>
    <t>PARKSEPP Marek</t>
  </si>
  <si>
    <t>Äkke SUKL</t>
  </si>
  <si>
    <t>KULBIN Karel</t>
  </si>
  <si>
    <t>MÄESALU Heiki</t>
  </si>
  <si>
    <t>KÜBAR Andres</t>
  </si>
  <si>
    <t>Tartu SUKL</t>
  </si>
  <si>
    <t>Karupesa Team</t>
  </si>
  <si>
    <t>LASKESUUSATAMISE NOORTESARI</t>
  </si>
  <si>
    <t>ZOLKINA Daria</t>
  </si>
  <si>
    <t>NARUSK Gerda</t>
  </si>
  <si>
    <t>TÄMM Edvin</t>
  </si>
  <si>
    <t>TSÕGANOVA Jelizaveta</t>
  </si>
  <si>
    <t>TAMM Taavi</t>
  </si>
  <si>
    <t>SPKL Biathlon/Tallinna SPKO</t>
  </si>
  <si>
    <t>SPKL Sakala Biathlon</t>
  </si>
  <si>
    <t>KOLL Jürgen</t>
  </si>
  <si>
    <t>M60</t>
  </si>
  <si>
    <t>SIKK Tarvi</t>
  </si>
  <si>
    <t>PÄRT Janno</t>
  </si>
  <si>
    <t>PERTELSON Ants</t>
  </si>
  <si>
    <t>SPKL TAK</t>
  </si>
  <si>
    <t>SOIKKA Sander</t>
  </si>
  <si>
    <t>UHA Mari</t>
  </si>
  <si>
    <t>KOMPUS Peeter</t>
  </si>
  <si>
    <t>Laskekoht</t>
  </si>
  <si>
    <t>Laskeaeg</t>
  </si>
  <si>
    <t>Trahviaeg</t>
  </si>
  <si>
    <t>REDI Kert</t>
  </si>
  <si>
    <t>ILJIN Mark</t>
  </si>
  <si>
    <t>SAAR Kristohver</t>
  </si>
  <si>
    <t>MÄESAAR Riko</t>
  </si>
  <si>
    <t>trahv 5 s</t>
  </si>
  <si>
    <t>YURLOVA Uljana</t>
  </si>
  <si>
    <t>UTSAL Miia Heleene</t>
  </si>
  <si>
    <t>3; 2; 1</t>
  </si>
  <si>
    <t>6; 5; 4</t>
  </si>
  <si>
    <t>9; 8; 7</t>
  </si>
  <si>
    <t>12;11; 10</t>
  </si>
  <si>
    <t>15; 14; 13</t>
  </si>
  <si>
    <t>18; 17; 16</t>
  </si>
  <si>
    <t>21; 20; 19</t>
  </si>
  <si>
    <t>N15</t>
  </si>
  <si>
    <t>M15</t>
  </si>
  <si>
    <t>ZAHKNA Kristo</t>
  </si>
  <si>
    <t>SIHT Markus</t>
  </si>
  <si>
    <t>FOMINÕKH Grigori</t>
  </si>
  <si>
    <t>EVERTSOO Reno</t>
  </si>
  <si>
    <t>ROKHMANOV Ruslan</t>
  </si>
  <si>
    <t>24; 23; 22</t>
  </si>
  <si>
    <t>27; 26; 25</t>
  </si>
  <si>
    <t>METS Katriin</t>
  </si>
  <si>
    <t>MIRONJUK Aleksandria</t>
  </si>
  <si>
    <t>4; 3; 2; 1</t>
  </si>
  <si>
    <t>8; 7; 6; 5</t>
  </si>
  <si>
    <t>12; 11; 10; 9</t>
  </si>
  <si>
    <t>16; 15; 14; 13</t>
  </si>
  <si>
    <t>20; 19; 18; 17</t>
  </si>
  <si>
    <t>24; 23; 22; 21</t>
  </si>
  <si>
    <t>KAJAKAS Pamela Katrin</t>
  </si>
  <si>
    <t>28; 27; 26; 25</t>
  </si>
  <si>
    <t>MOOR Hannes</t>
  </si>
  <si>
    <t>GOLDIN Erik</t>
  </si>
  <si>
    <t>AAN Sten Anders</t>
  </si>
  <si>
    <t>ŠIROKOV Juri</t>
  </si>
  <si>
    <t>AALDE Erlend</t>
  </si>
  <si>
    <t>DUDAREV Andrei</t>
  </si>
  <si>
    <t>Otepää, 26.09.2015</t>
  </si>
  <si>
    <t>LASKETEST</t>
  </si>
  <si>
    <t>TARIKAS Sandra</t>
  </si>
  <si>
    <t>Oti SPKL/ Zahkna Team</t>
  </si>
  <si>
    <t>AZIZBAJEV Rafik</t>
  </si>
  <si>
    <t>VÄHI Ilmar</t>
  </si>
  <si>
    <t>2</t>
  </si>
  <si>
    <t>4</t>
  </si>
  <si>
    <t>6</t>
  </si>
  <si>
    <t>DNS</t>
  </si>
  <si>
    <t>Kaotus</t>
  </si>
  <si>
    <t>N21</t>
  </si>
  <si>
    <t>*** lamades laskmine püstimärkidesse</t>
  </si>
  <si>
    <t>M13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</si>
</sst>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h:mm:ss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F400]h:mm:ss\ AM/PM"/>
    <numFmt numFmtId="170" formatCode="&quot;Jah&quot;;&quot;Jah&quot;;&quot;Ei&quot;"/>
    <numFmt numFmtId="171" formatCode="&quot;Tõene&quot;;&quot;Tõene&quot;;&quot;Väär&quot;"/>
    <numFmt numFmtId="172" formatCode="&quot;Sees&quot;;&quot;Sees&quot;;&quot;Väljas&quot;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0"/>
      <name val="Times New Roman Balt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36"/>
      <name val="Calibri"/>
      <family val="2"/>
    </font>
    <font>
      <sz val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3" borderId="3" applyNumberFormat="0" applyAlignment="0" applyProtection="0"/>
    <xf numFmtId="0" fontId="1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0" fillId="24" borderId="5" applyNumberFormat="0" applyFont="0" applyAlignment="0" applyProtection="0"/>
    <xf numFmtId="0" fontId="42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0" borderId="9" applyNumberFormat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21" fontId="27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0" xfId="0" applyFont="1" applyBorder="1" applyAlignment="1">
      <alignment/>
    </xf>
    <xf numFmtId="21" fontId="26" fillId="0" borderId="10" xfId="0" applyNumberFormat="1" applyFont="1" applyBorder="1" applyAlignment="1">
      <alignment horizontal="center"/>
    </xf>
    <xf numFmtId="0" fontId="26" fillId="0" borderId="11" xfId="0" applyFont="1" applyBorder="1" applyAlignment="1">
      <alignment/>
    </xf>
    <xf numFmtId="20" fontId="26" fillId="0" borderId="10" xfId="0" applyNumberFormat="1" applyFont="1" applyFill="1" applyBorder="1" applyAlignment="1">
      <alignment/>
    </xf>
    <xf numFmtId="0" fontId="26" fillId="0" borderId="0" xfId="0" applyFont="1" applyBorder="1" applyAlignment="1">
      <alignment/>
    </xf>
    <xf numFmtId="21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20" fontId="26" fillId="0" borderId="0" xfId="0" applyNumberFormat="1" applyFont="1" applyBorder="1" applyAlignment="1">
      <alignment/>
    </xf>
    <xf numFmtId="0" fontId="26" fillId="0" borderId="10" xfId="47" applyFont="1" applyBorder="1" applyAlignment="1">
      <alignment horizontal="center"/>
      <protection/>
    </xf>
    <xf numFmtId="20" fontId="26" fillId="0" borderId="10" xfId="0" applyNumberFormat="1" applyFont="1" applyBorder="1" applyAlignment="1">
      <alignment/>
    </xf>
    <xf numFmtId="21" fontId="26" fillId="0" borderId="10" xfId="47" applyNumberFormat="1" applyFont="1" applyBorder="1" applyAlignment="1">
      <alignment horizontal="center"/>
      <protection/>
    </xf>
    <xf numFmtId="0" fontId="26" fillId="0" borderId="11" xfId="0" applyFont="1" applyBorder="1" applyAlignment="1">
      <alignment horizontal="left"/>
    </xf>
    <xf numFmtId="169" fontId="26" fillId="0" borderId="10" xfId="0" applyNumberFormat="1" applyFont="1" applyBorder="1" applyAlignment="1">
      <alignment horizontal="center"/>
    </xf>
    <xf numFmtId="0" fontId="26" fillId="0" borderId="0" xfId="47" applyFont="1" applyBorder="1" applyAlignment="1">
      <alignment horizontal="center"/>
      <protection/>
    </xf>
    <xf numFmtId="21" fontId="26" fillId="0" borderId="0" xfId="0" applyNumberFormat="1" applyFont="1" applyBorder="1" applyAlignment="1">
      <alignment/>
    </xf>
    <xf numFmtId="21" fontId="26" fillId="0" borderId="0" xfId="47" applyNumberFormat="1" applyFont="1" applyBorder="1" applyAlignment="1">
      <alignment horizontal="center"/>
      <protection/>
    </xf>
    <xf numFmtId="20" fontId="26" fillId="0" borderId="0" xfId="0" applyNumberFormat="1" applyFont="1" applyFill="1" applyBorder="1" applyAlignment="1">
      <alignment/>
    </xf>
    <xf numFmtId="21" fontId="27" fillId="0" borderId="0" xfId="0" applyNumberFormat="1" applyFont="1" applyBorder="1" applyAlignment="1">
      <alignment horizontal="center"/>
    </xf>
    <xf numFmtId="0" fontId="26" fillId="0" borderId="10" xfId="0" applyFont="1" applyBorder="1" applyAlignment="1">
      <alignment horizontal="left"/>
    </xf>
    <xf numFmtId="0" fontId="27" fillId="0" borderId="0" xfId="0" applyFont="1" applyBorder="1" applyAlignment="1">
      <alignment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7" fillId="0" borderId="0" xfId="0" applyFont="1" applyAlignment="1">
      <alignment/>
    </xf>
    <xf numFmtId="0" fontId="30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33" fillId="0" borderId="10" xfId="46" applyFont="1" applyBorder="1">
      <alignment/>
      <protection/>
    </xf>
    <xf numFmtId="20" fontId="26" fillId="0" borderId="11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9" fontId="27" fillId="0" borderId="10" xfId="0" applyNumberFormat="1" applyFont="1" applyBorder="1" applyAlignment="1">
      <alignment horizontal="center"/>
    </xf>
    <xf numFmtId="21" fontId="27" fillId="0" borderId="10" xfId="47" applyNumberFormat="1" applyFont="1" applyBorder="1" applyAlignment="1">
      <alignment horizontal="center"/>
      <protection/>
    </xf>
    <xf numFmtId="0" fontId="4" fillId="0" borderId="10" xfId="0" applyFont="1" applyBorder="1" applyAlignment="1">
      <alignment horizontal="center"/>
    </xf>
    <xf numFmtId="49" fontId="2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0" fillId="0" borderId="12" xfId="0" applyFont="1" applyBorder="1" applyAlignment="1">
      <alignment horizontal="center"/>
    </xf>
    <xf numFmtId="0" fontId="29" fillId="0" borderId="0" xfId="0" applyFont="1" applyAlignment="1">
      <alignment horizontal="right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6" fillId="0" borderId="0" xfId="47" applyFont="1" applyBorder="1" applyAlignment="1">
      <alignment/>
      <protection/>
    </xf>
  </cellXfs>
  <cellStyles count="51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allaad 2" xfId="46"/>
    <cellStyle name="Normal_Sheet1" xfId="47"/>
    <cellStyle name="Pealkiri" xfId="48"/>
    <cellStyle name="Pealkiri 1" xfId="49"/>
    <cellStyle name="Pealkiri 2" xfId="50"/>
    <cellStyle name="Pealkiri 3" xfId="51"/>
    <cellStyle name="Pealkiri 4" xfId="52"/>
    <cellStyle name="Percent" xfId="53"/>
    <cellStyle name="Rõhk1" xfId="54"/>
    <cellStyle name="Rõhk2" xfId="55"/>
    <cellStyle name="Rõhk3" xfId="56"/>
    <cellStyle name="Rõhk4" xfId="57"/>
    <cellStyle name="Rõhk5" xfId="58"/>
    <cellStyle name="Rõhk6" xfId="59"/>
    <cellStyle name="Selgitav tekst" xfId="60"/>
    <cellStyle name="Sisestus" xfId="61"/>
    <cellStyle name="Currency" xfId="62"/>
    <cellStyle name="Currency [0]" xfId="63"/>
    <cellStyle name="Väljund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314325</xdr:colOff>
      <xdr:row>134</xdr:row>
      <xdr:rowOff>0</xdr:rowOff>
    </xdr:from>
    <xdr:to>
      <xdr:col>5</xdr:col>
      <xdr:colOff>314325</xdr:colOff>
      <xdr:row>136</xdr:row>
      <xdr:rowOff>28575</xdr:rowOff>
    </xdr:to>
    <xdr:pic>
      <xdr:nvPicPr>
        <xdr:cNvPr id="1" name="Picture 11" descr="tallin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2630805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447675</xdr:colOff>
      <xdr:row>0</xdr:row>
      <xdr:rowOff>0</xdr:rowOff>
    </xdr:from>
    <xdr:to>
      <xdr:col>4</xdr:col>
      <xdr:colOff>1781175</xdr:colOff>
      <xdr:row>7</xdr:row>
      <xdr:rowOff>0</xdr:rowOff>
    </xdr:to>
    <xdr:pic>
      <xdr:nvPicPr>
        <xdr:cNvPr id="2" name="Pilt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0"/>
          <a:ext cx="13335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Q134"/>
  <sheetViews>
    <sheetView tabSelected="1" workbookViewId="0" topLeftCell="A21">
      <selection activeCell="N5" sqref="N1:N16384"/>
    </sheetView>
  </sheetViews>
  <sheetFormatPr defaultColWidth="9.140625" defaultRowHeight="12.75"/>
  <cols>
    <col min="1" max="1" width="7.00390625" style="19" customWidth="1"/>
    <col min="2" max="2" width="6.28125" style="19" customWidth="1"/>
    <col min="3" max="3" width="26.140625" style="20" customWidth="1"/>
    <col min="4" max="4" width="6.28125" style="19" customWidth="1"/>
    <col min="5" max="5" width="31.421875" style="19" customWidth="1"/>
    <col min="6" max="10" width="4.7109375" style="19" customWidth="1"/>
    <col min="11" max="11" width="12.00390625" style="19" hidden="1" customWidth="1"/>
    <col min="12" max="12" width="12.00390625" style="19" customWidth="1"/>
    <col min="13" max="13" width="11.00390625" style="20" customWidth="1"/>
    <col min="14" max="14" width="11.00390625" style="13" customWidth="1"/>
    <col min="15" max="16" width="9.140625" style="0" customWidth="1"/>
    <col min="17" max="17" width="17.7109375" style="0" bestFit="1" customWidth="1"/>
  </cols>
  <sheetData>
    <row r="1" ht="15"/>
    <row r="2" ht="15"/>
    <row r="3" ht="15"/>
    <row r="4" ht="15"/>
    <row r="5" ht="15"/>
    <row r="6" ht="15"/>
    <row r="7" ht="15"/>
    <row r="8" spans="1:14" s="8" customFormat="1" ht="46.5">
      <c r="A8" s="81" t="s">
        <v>55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20"/>
      <c r="N8" s="12"/>
    </row>
    <row r="9" spans="1:12" ht="28.5">
      <c r="A9" s="82" t="s">
        <v>115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</row>
    <row r="10" spans="1:14" s="58" customFormat="1" ht="18.75">
      <c r="A10" s="56" t="s">
        <v>114</v>
      </c>
      <c r="B10" s="56"/>
      <c r="C10" s="57"/>
      <c r="D10" s="56"/>
      <c r="E10" s="80" t="s">
        <v>16</v>
      </c>
      <c r="F10" s="80"/>
      <c r="G10" s="80"/>
      <c r="H10" s="80"/>
      <c r="I10" s="80"/>
      <c r="J10" s="80"/>
      <c r="K10" s="80"/>
      <c r="L10" s="80"/>
      <c r="M10" s="57"/>
      <c r="N10" s="18"/>
    </row>
    <row r="11" ht="15" customHeight="1"/>
    <row r="12" spans="1:14" s="7" customFormat="1" ht="15">
      <c r="A12" s="35"/>
      <c r="B12" s="35"/>
      <c r="C12" s="23"/>
      <c r="D12" s="36"/>
      <c r="E12" s="37"/>
      <c r="F12" s="23"/>
      <c r="G12" s="23"/>
      <c r="H12" s="23"/>
      <c r="I12" s="23"/>
      <c r="J12" s="23"/>
      <c r="K12" s="23"/>
      <c r="L12" s="34"/>
      <c r="M12" s="23"/>
      <c r="N12" s="6"/>
    </row>
    <row r="13" spans="1:14" s="4" customFormat="1" ht="16.5" customHeight="1">
      <c r="A13" s="59" t="s">
        <v>127</v>
      </c>
      <c r="B13" s="62"/>
      <c r="C13" s="60"/>
      <c r="D13" s="59"/>
      <c r="E13" s="61"/>
      <c r="F13" s="79" t="s">
        <v>79</v>
      </c>
      <c r="G13" s="79"/>
      <c r="H13" s="79"/>
      <c r="I13" s="79"/>
      <c r="J13" s="79"/>
      <c r="K13" s="79"/>
      <c r="L13" s="79"/>
      <c r="M13" s="55"/>
      <c r="N13" s="1"/>
    </row>
    <row r="14" spans="1:15" s="19" customFormat="1" ht="15">
      <c r="A14" s="24" t="s">
        <v>0</v>
      </c>
      <c r="B14" s="24" t="s">
        <v>1</v>
      </c>
      <c r="C14" s="25" t="s">
        <v>2</v>
      </c>
      <c r="D14" s="25" t="s">
        <v>3</v>
      </c>
      <c r="E14" s="24" t="s">
        <v>4</v>
      </c>
      <c r="F14" s="24" t="s">
        <v>17</v>
      </c>
      <c r="G14" s="24" t="s">
        <v>5</v>
      </c>
      <c r="H14" s="24"/>
      <c r="I14" s="24"/>
      <c r="J14" s="24" t="s">
        <v>6</v>
      </c>
      <c r="K14" s="24" t="s">
        <v>72</v>
      </c>
      <c r="L14" s="26" t="s">
        <v>73</v>
      </c>
      <c r="M14" s="24" t="s">
        <v>74</v>
      </c>
      <c r="N14" s="24" t="s">
        <v>18</v>
      </c>
      <c r="O14" s="24" t="s">
        <v>124</v>
      </c>
    </row>
    <row r="15" spans="1:15" s="2" customFormat="1" ht="15">
      <c r="A15" s="27">
        <v>1</v>
      </c>
      <c r="B15" s="27">
        <v>2</v>
      </c>
      <c r="C15" s="29" t="s">
        <v>76</v>
      </c>
      <c r="D15" s="27">
        <v>2003</v>
      </c>
      <c r="E15" s="29" t="s">
        <v>22</v>
      </c>
      <c r="F15" s="76">
        <v>0</v>
      </c>
      <c r="G15" s="76">
        <v>4</v>
      </c>
      <c r="H15" s="76"/>
      <c r="I15" s="76"/>
      <c r="J15" s="76">
        <f>SUM(F15:I15)</f>
        <v>4</v>
      </c>
      <c r="K15" s="42"/>
      <c r="L15" s="42">
        <v>0.0009953703703703704</v>
      </c>
      <c r="M15" s="42">
        <f>J15*"0:00:05"</f>
        <v>0.00023148148148148146</v>
      </c>
      <c r="N15" s="42">
        <f>L15+M15</f>
        <v>0.0012268518518518518</v>
      </c>
      <c r="O15" s="30">
        <v>0</v>
      </c>
    </row>
    <row r="16" spans="1:15" s="2" customFormat="1" ht="15">
      <c r="A16" s="27">
        <v>2</v>
      </c>
      <c r="B16" s="27">
        <v>4</v>
      </c>
      <c r="C16" s="29" t="s">
        <v>78</v>
      </c>
      <c r="D16" s="27">
        <v>2003</v>
      </c>
      <c r="E16" s="48" t="s">
        <v>28</v>
      </c>
      <c r="F16" s="76" t="s">
        <v>120</v>
      </c>
      <c r="G16" s="76" t="s">
        <v>121</v>
      </c>
      <c r="H16" s="76"/>
      <c r="I16" s="76"/>
      <c r="J16" s="76" t="s">
        <v>122</v>
      </c>
      <c r="K16" s="42"/>
      <c r="L16" s="42">
        <v>0.0009259259259259259</v>
      </c>
      <c r="M16" s="42">
        <f>J16*"0:00:05"</f>
        <v>0.0003472222222222222</v>
      </c>
      <c r="N16" s="42">
        <f>L16+M16</f>
        <v>0.001273148148148148</v>
      </c>
      <c r="O16" s="42">
        <f>N16-N15</f>
        <v>4.629629629629623E-05</v>
      </c>
    </row>
    <row r="17" spans="1:15" s="2" customFormat="1" ht="15">
      <c r="A17" s="24"/>
      <c r="B17" s="27">
        <v>1</v>
      </c>
      <c r="C17" s="29" t="s">
        <v>75</v>
      </c>
      <c r="D17" s="27">
        <v>2003</v>
      </c>
      <c r="E17" s="48" t="s">
        <v>28</v>
      </c>
      <c r="F17" s="73"/>
      <c r="G17" s="73"/>
      <c r="H17" s="73"/>
      <c r="I17" s="73"/>
      <c r="J17" s="73"/>
      <c r="K17" s="42"/>
      <c r="L17" s="42"/>
      <c r="M17" s="42"/>
      <c r="N17" s="42" t="s">
        <v>123</v>
      </c>
      <c r="O17" s="77"/>
    </row>
    <row r="18" spans="1:15" s="2" customFormat="1" ht="15">
      <c r="A18" s="24"/>
      <c r="B18" s="27">
        <v>3</v>
      </c>
      <c r="C18" s="29" t="s">
        <v>77</v>
      </c>
      <c r="D18" s="27">
        <v>2003</v>
      </c>
      <c r="E18" s="48" t="s">
        <v>28</v>
      </c>
      <c r="F18" s="76"/>
      <c r="G18" s="76"/>
      <c r="H18" s="76"/>
      <c r="I18" s="76"/>
      <c r="J18" s="76"/>
      <c r="K18" s="42"/>
      <c r="L18" s="42"/>
      <c r="M18" s="42"/>
      <c r="N18" s="42" t="s">
        <v>123</v>
      </c>
      <c r="O18" s="77"/>
    </row>
    <row r="19" spans="1:14" s="2" customFormat="1" ht="15">
      <c r="A19" s="83" t="s">
        <v>126</v>
      </c>
      <c r="B19" s="83"/>
      <c r="C19" s="83"/>
      <c r="D19" s="36"/>
      <c r="E19" s="46"/>
      <c r="F19" s="23"/>
      <c r="G19" s="23"/>
      <c r="H19" s="23"/>
      <c r="I19" s="23"/>
      <c r="J19" s="23"/>
      <c r="K19" s="34"/>
      <c r="L19" s="34"/>
      <c r="M19" s="45"/>
      <c r="N19" s="70"/>
    </row>
    <row r="20" spans="1:14" s="4" customFormat="1" ht="16.5" customHeight="1">
      <c r="A20" s="59" t="s">
        <v>89</v>
      </c>
      <c r="B20" s="59"/>
      <c r="C20" s="60"/>
      <c r="D20" s="59"/>
      <c r="E20" s="61"/>
      <c r="F20" s="79" t="s">
        <v>79</v>
      </c>
      <c r="G20" s="79"/>
      <c r="H20" s="79"/>
      <c r="I20" s="79"/>
      <c r="J20" s="79"/>
      <c r="K20" s="79"/>
      <c r="L20" s="79"/>
      <c r="M20" s="55"/>
      <c r="N20" s="1"/>
    </row>
    <row r="21" spans="1:15" s="2" customFormat="1" ht="15">
      <c r="A21" s="24" t="s">
        <v>0</v>
      </c>
      <c r="B21" s="24" t="s">
        <v>1</v>
      </c>
      <c r="C21" s="25" t="s">
        <v>2</v>
      </c>
      <c r="D21" s="25" t="s">
        <v>3</v>
      </c>
      <c r="E21" s="24" t="s">
        <v>4</v>
      </c>
      <c r="F21" s="24" t="s">
        <v>5</v>
      </c>
      <c r="G21" s="24" t="s">
        <v>5</v>
      </c>
      <c r="H21" s="24" t="s">
        <v>5</v>
      </c>
      <c r="I21" s="24"/>
      <c r="J21" s="24" t="s">
        <v>6</v>
      </c>
      <c r="K21" s="24" t="s">
        <v>72</v>
      </c>
      <c r="L21" s="26" t="s">
        <v>73</v>
      </c>
      <c r="M21" s="24" t="s">
        <v>74</v>
      </c>
      <c r="N21" s="24" t="s">
        <v>18</v>
      </c>
      <c r="O21" s="24" t="s">
        <v>124</v>
      </c>
    </row>
    <row r="22" spans="1:15" s="2" customFormat="1" ht="15">
      <c r="A22" s="27">
        <v>1</v>
      </c>
      <c r="B22" s="27">
        <v>8</v>
      </c>
      <c r="C22" s="53" t="s">
        <v>56</v>
      </c>
      <c r="D22" s="27">
        <v>2002</v>
      </c>
      <c r="E22" s="29" t="s">
        <v>22</v>
      </c>
      <c r="F22" s="27">
        <v>1</v>
      </c>
      <c r="G22" s="27">
        <v>1</v>
      </c>
      <c r="H22" s="27">
        <v>2</v>
      </c>
      <c r="I22" s="27"/>
      <c r="J22" s="27">
        <f aca="true" t="shared" si="0" ref="J22:J28">SUM(F22:I22)</f>
        <v>4</v>
      </c>
      <c r="K22" s="42" t="s">
        <v>85</v>
      </c>
      <c r="L22" s="30">
        <v>0.001400462962962963</v>
      </c>
      <c r="M22" s="40">
        <f aca="true" t="shared" si="1" ref="M22:M28">J22*"0:00:05"</f>
        <v>0.00023148148148148146</v>
      </c>
      <c r="N22" s="30">
        <f aca="true" t="shared" si="2" ref="N22:N28">L22+M22</f>
        <v>0.0016319444444444443</v>
      </c>
      <c r="O22" s="30">
        <f>N22-"0:02:21"</f>
        <v>0</v>
      </c>
    </row>
    <row r="23" spans="1:15" s="2" customFormat="1" ht="15">
      <c r="A23" s="27">
        <v>2</v>
      </c>
      <c r="B23" s="27">
        <v>6</v>
      </c>
      <c r="C23" s="68" t="s">
        <v>59</v>
      </c>
      <c r="D23" s="27">
        <v>2001</v>
      </c>
      <c r="E23" s="29" t="s">
        <v>22</v>
      </c>
      <c r="F23" s="27">
        <v>4</v>
      </c>
      <c r="G23" s="27">
        <v>3</v>
      </c>
      <c r="H23" s="27">
        <v>4</v>
      </c>
      <c r="I23" s="27"/>
      <c r="J23" s="27">
        <f t="shared" si="0"/>
        <v>11</v>
      </c>
      <c r="K23" s="42" t="s">
        <v>83</v>
      </c>
      <c r="L23" s="30">
        <v>0.0010648148148148147</v>
      </c>
      <c r="M23" s="40">
        <f t="shared" si="1"/>
        <v>0.000636574074074074</v>
      </c>
      <c r="N23" s="30">
        <f t="shared" si="2"/>
        <v>0.0017013888888888886</v>
      </c>
      <c r="O23" s="30">
        <f aca="true" t="shared" si="3" ref="O23:O28">N23-"0:02:21"</f>
        <v>6.944444444444402E-05</v>
      </c>
    </row>
    <row r="24" spans="1:15" s="2" customFormat="1" ht="15">
      <c r="A24" s="27">
        <v>3</v>
      </c>
      <c r="B24" s="27">
        <v>9</v>
      </c>
      <c r="C24" s="29" t="s">
        <v>57</v>
      </c>
      <c r="D24" s="27">
        <v>2002</v>
      </c>
      <c r="E24" s="39" t="s">
        <v>25</v>
      </c>
      <c r="F24" s="27">
        <v>3</v>
      </c>
      <c r="G24" s="27">
        <v>4</v>
      </c>
      <c r="H24" s="27">
        <v>2</v>
      </c>
      <c r="I24" s="27"/>
      <c r="J24" s="27">
        <f t="shared" si="0"/>
        <v>9</v>
      </c>
      <c r="K24" s="42" t="s">
        <v>86</v>
      </c>
      <c r="L24" s="30">
        <v>0.0011921296296296296</v>
      </c>
      <c r="M24" s="40">
        <f t="shared" si="1"/>
        <v>0.0005208333333333333</v>
      </c>
      <c r="N24" s="30">
        <f t="shared" si="2"/>
        <v>0.001712962962962963</v>
      </c>
      <c r="O24" s="30">
        <f t="shared" si="3"/>
        <v>8.101851851851846E-05</v>
      </c>
    </row>
    <row r="25" spans="1:15" s="2" customFormat="1" ht="15">
      <c r="A25" s="27">
        <v>4</v>
      </c>
      <c r="B25" s="27">
        <v>10</v>
      </c>
      <c r="C25" s="68" t="s">
        <v>21</v>
      </c>
      <c r="D25" s="27">
        <v>2002</v>
      </c>
      <c r="E25" s="29" t="s">
        <v>22</v>
      </c>
      <c r="F25" s="27">
        <v>1</v>
      </c>
      <c r="G25" s="27">
        <v>3</v>
      </c>
      <c r="H25" s="27">
        <v>2</v>
      </c>
      <c r="I25" s="27"/>
      <c r="J25" s="27">
        <f t="shared" si="0"/>
        <v>6</v>
      </c>
      <c r="K25" s="30" t="s">
        <v>87</v>
      </c>
      <c r="L25" s="30">
        <v>0.0013773148148148147</v>
      </c>
      <c r="M25" s="40">
        <f t="shared" si="1"/>
        <v>0.0003472222222222222</v>
      </c>
      <c r="N25" s="30">
        <f t="shared" si="2"/>
        <v>0.001724537037037037</v>
      </c>
      <c r="O25" s="30">
        <f t="shared" si="3"/>
        <v>9.259259259259247E-05</v>
      </c>
    </row>
    <row r="26" spans="1:15" s="2" customFormat="1" ht="15">
      <c r="A26" s="27">
        <v>5</v>
      </c>
      <c r="B26" s="27">
        <v>7</v>
      </c>
      <c r="C26" s="29" t="s">
        <v>23</v>
      </c>
      <c r="D26" s="27">
        <v>2001</v>
      </c>
      <c r="E26" s="29" t="s">
        <v>54</v>
      </c>
      <c r="F26" s="27">
        <v>3</v>
      </c>
      <c r="G26" s="27">
        <v>4</v>
      </c>
      <c r="H26" s="27">
        <v>3</v>
      </c>
      <c r="I26" s="27"/>
      <c r="J26" s="27">
        <f t="shared" si="0"/>
        <v>10</v>
      </c>
      <c r="K26" s="42" t="s">
        <v>84</v>
      </c>
      <c r="L26" s="30">
        <v>0.0011921296296296296</v>
      </c>
      <c r="M26" s="40">
        <f t="shared" si="1"/>
        <v>0.0005787037037037037</v>
      </c>
      <c r="N26" s="30">
        <f t="shared" si="2"/>
        <v>0.0017708333333333332</v>
      </c>
      <c r="O26" s="30">
        <f t="shared" si="3"/>
        <v>0.0001388888888888887</v>
      </c>
    </row>
    <row r="27" spans="1:15" s="2" customFormat="1" ht="15.75" customHeight="1">
      <c r="A27" s="27">
        <v>6</v>
      </c>
      <c r="B27" s="27">
        <v>11</v>
      </c>
      <c r="C27" s="68" t="s">
        <v>81</v>
      </c>
      <c r="D27" s="27">
        <v>2002</v>
      </c>
      <c r="E27" s="39" t="s">
        <v>25</v>
      </c>
      <c r="F27" s="27">
        <v>3</v>
      </c>
      <c r="G27" s="27">
        <v>5</v>
      </c>
      <c r="H27" s="27">
        <v>4</v>
      </c>
      <c r="I27" s="27"/>
      <c r="J27" s="27">
        <f t="shared" si="0"/>
        <v>12</v>
      </c>
      <c r="K27" s="30" t="s">
        <v>88</v>
      </c>
      <c r="L27" s="30">
        <v>0.001261574074074074</v>
      </c>
      <c r="M27" s="40">
        <f t="shared" si="1"/>
        <v>0.0006944444444444444</v>
      </c>
      <c r="N27" s="30">
        <f t="shared" si="2"/>
        <v>0.0019560185185185184</v>
      </c>
      <c r="O27" s="30">
        <f t="shared" si="3"/>
        <v>0.00032407407407407385</v>
      </c>
    </row>
    <row r="28" spans="1:15" s="2" customFormat="1" ht="15">
      <c r="A28" s="27">
        <v>7</v>
      </c>
      <c r="B28" s="27">
        <v>5</v>
      </c>
      <c r="C28" s="68" t="s">
        <v>80</v>
      </c>
      <c r="D28" s="27">
        <v>2002</v>
      </c>
      <c r="E28" s="29" t="s">
        <v>22</v>
      </c>
      <c r="F28" s="27">
        <v>2</v>
      </c>
      <c r="G28" s="27">
        <v>4</v>
      </c>
      <c r="H28" s="27">
        <v>1</v>
      </c>
      <c r="I28" s="27"/>
      <c r="J28" s="27">
        <f t="shared" si="0"/>
        <v>7</v>
      </c>
      <c r="K28" s="42" t="s">
        <v>82</v>
      </c>
      <c r="L28" s="30">
        <v>0.001990740740740741</v>
      </c>
      <c r="M28" s="40">
        <f t="shared" si="1"/>
        <v>0.0004050925925925926</v>
      </c>
      <c r="N28" s="30">
        <f t="shared" si="2"/>
        <v>0.0023958333333333336</v>
      </c>
      <c r="O28" s="30">
        <f t="shared" si="3"/>
        <v>0.000763888888888889</v>
      </c>
    </row>
    <row r="29" spans="1:14" s="2" customFormat="1" ht="15">
      <c r="A29" s="23"/>
      <c r="B29" s="23"/>
      <c r="C29" s="33"/>
      <c r="D29" s="23"/>
      <c r="E29" s="33"/>
      <c r="F29" s="23"/>
      <c r="G29" s="23"/>
      <c r="H29" s="23"/>
      <c r="I29" s="23"/>
      <c r="J29" s="23"/>
      <c r="K29" s="34"/>
      <c r="L29" s="34"/>
      <c r="M29" s="45"/>
      <c r="N29" s="70"/>
    </row>
    <row r="30" spans="1:14" s="2" customFormat="1" ht="1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47"/>
      <c r="M30" s="21"/>
      <c r="N30" s="70"/>
    </row>
    <row r="31" spans="1:14" s="2" customFormat="1" ht="15.75">
      <c r="A31" s="66" t="s">
        <v>90</v>
      </c>
      <c r="B31" s="66"/>
      <c r="C31" s="66"/>
      <c r="D31" s="66"/>
      <c r="E31" s="66"/>
      <c r="F31" s="79" t="s">
        <v>79</v>
      </c>
      <c r="G31" s="79"/>
      <c r="H31" s="79"/>
      <c r="I31" s="79"/>
      <c r="J31" s="79"/>
      <c r="K31" s="79"/>
      <c r="L31" s="79"/>
      <c r="M31" s="66"/>
      <c r="N31" s="70"/>
    </row>
    <row r="32" spans="1:15" s="10" customFormat="1" ht="15">
      <c r="A32" s="24" t="s">
        <v>0</v>
      </c>
      <c r="B32" s="24" t="s">
        <v>1</v>
      </c>
      <c r="C32" s="25" t="s">
        <v>2</v>
      </c>
      <c r="D32" s="25" t="s">
        <v>3</v>
      </c>
      <c r="E32" s="24" t="s">
        <v>4</v>
      </c>
      <c r="F32" s="24" t="s">
        <v>5</v>
      </c>
      <c r="G32" s="24" t="s">
        <v>5</v>
      </c>
      <c r="H32" s="24" t="s">
        <v>5</v>
      </c>
      <c r="I32" s="24"/>
      <c r="J32" s="24" t="s">
        <v>6</v>
      </c>
      <c r="K32" s="24" t="s">
        <v>72</v>
      </c>
      <c r="L32" s="26" t="s">
        <v>73</v>
      </c>
      <c r="M32" s="24" t="s">
        <v>74</v>
      </c>
      <c r="N32" s="24" t="s">
        <v>18</v>
      </c>
      <c r="O32" s="24" t="s">
        <v>124</v>
      </c>
    </row>
    <row r="33" spans="1:15" s="10" customFormat="1" ht="15">
      <c r="A33" s="27">
        <v>1</v>
      </c>
      <c r="B33" s="27">
        <v>20</v>
      </c>
      <c r="C33" s="29" t="s">
        <v>95</v>
      </c>
      <c r="D33" s="27">
        <v>2001</v>
      </c>
      <c r="E33" s="32" t="s">
        <v>22</v>
      </c>
      <c r="F33" s="27">
        <v>3</v>
      </c>
      <c r="G33" s="27">
        <v>0</v>
      </c>
      <c r="H33" s="27">
        <v>2</v>
      </c>
      <c r="I33" s="27"/>
      <c r="J33" s="27">
        <f aca="true" t="shared" si="4" ref="J33:J39">SUM(F33:I33)</f>
        <v>5</v>
      </c>
      <c r="K33" s="30" t="s">
        <v>97</v>
      </c>
      <c r="L33" s="40">
        <v>0.0012152777777777778</v>
      </c>
      <c r="M33" s="42">
        <f aca="true" t="shared" si="5" ref="M33:M39">J33*"0:00:05"</f>
        <v>0.00028935185185185184</v>
      </c>
      <c r="N33" s="42">
        <f aca="true" t="shared" si="6" ref="N33:N39">L33+M33</f>
        <v>0.0015046296296296296</v>
      </c>
      <c r="O33" s="42">
        <f>N33-"0:02:10"</f>
        <v>0</v>
      </c>
    </row>
    <row r="34" spans="1:15" s="10" customFormat="1" ht="15">
      <c r="A34" s="27">
        <v>2</v>
      </c>
      <c r="B34" s="27">
        <v>14</v>
      </c>
      <c r="C34" s="29" t="s">
        <v>24</v>
      </c>
      <c r="D34" s="27">
        <v>2001</v>
      </c>
      <c r="E34" s="39" t="s">
        <v>25</v>
      </c>
      <c r="F34" s="27">
        <v>3</v>
      </c>
      <c r="G34" s="27">
        <v>2</v>
      </c>
      <c r="H34" s="27">
        <v>1</v>
      </c>
      <c r="I34" s="27"/>
      <c r="J34" s="27">
        <f t="shared" si="4"/>
        <v>6</v>
      </c>
      <c r="K34" s="42" t="s">
        <v>84</v>
      </c>
      <c r="L34" s="30">
        <v>0.0011921296296296296</v>
      </c>
      <c r="M34" s="42">
        <f t="shared" si="5"/>
        <v>0.0003472222222222222</v>
      </c>
      <c r="N34" s="42">
        <f t="shared" si="6"/>
        <v>0.0015393518518518516</v>
      </c>
      <c r="O34" s="42">
        <f aca="true" t="shared" si="7" ref="O34:O39">N34-"0:02:10"</f>
        <v>3.472222222222223E-05</v>
      </c>
    </row>
    <row r="35" spans="1:15" s="10" customFormat="1" ht="15">
      <c r="A35" s="27">
        <v>3</v>
      </c>
      <c r="B35" s="27">
        <v>17</v>
      </c>
      <c r="C35" s="29" t="s">
        <v>93</v>
      </c>
      <c r="D35" s="27">
        <v>2001</v>
      </c>
      <c r="E35" s="32" t="s">
        <v>22</v>
      </c>
      <c r="F35" s="27">
        <v>0</v>
      </c>
      <c r="G35" s="27">
        <v>3</v>
      </c>
      <c r="H35" s="27">
        <v>3</v>
      </c>
      <c r="I35" s="27"/>
      <c r="J35" s="27">
        <f t="shared" si="4"/>
        <v>6</v>
      </c>
      <c r="K35" s="30" t="s">
        <v>87</v>
      </c>
      <c r="L35" s="30">
        <v>0.0012731481481481483</v>
      </c>
      <c r="M35" s="42">
        <f t="shared" si="5"/>
        <v>0.0003472222222222222</v>
      </c>
      <c r="N35" s="42">
        <f t="shared" si="6"/>
        <v>0.0016203703703703705</v>
      </c>
      <c r="O35" s="42">
        <f t="shared" si="7"/>
        <v>0.00011574074074074112</v>
      </c>
    </row>
    <row r="36" spans="1:15" s="10" customFormat="1" ht="15">
      <c r="A36" s="27">
        <v>4</v>
      </c>
      <c r="B36" s="27">
        <v>16</v>
      </c>
      <c r="C36" s="29" t="s">
        <v>58</v>
      </c>
      <c r="D36" s="50">
        <v>2002</v>
      </c>
      <c r="E36" s="32" t="s">
        <v>54</v>
      </c>
      <c r="F36" s="27">
        <v>4</v>
      </c>
      <c r="G36" s="27">
        <v>4</v>
      </c>
      <c r="H36" s="27">
        <v>2</v>
      </c>
      <c r="I36" s="27"/>
      <c r="J36" s="27">
        <f t="shared" si="4"/>
        <v>10</v>
      </c>
      <c r="K36" s="42" t="s">
        <v>86</v>
      </c>
      <c r="L36" s="30">
        <v>0.001099537037037037</v>
      </c>
      <c r="M36" s="42">
        <f t="shared" si="5"/>
        <v>0.0005787037037037037</v>
      </c>
      <c r="N36" s="42">
        <f t="shared" si="6"/>
        <v>0.0016782407407407408</v>
      </c>
      <c r="O36" s="42">
        <f t="shared" si="7"/>
        <v>0.00017361111111111136</v>
      </c>
    </row>
    <row r="37" spans="1:15" s="10" customFormat="1" ht="15">
      <c r="A37" s="27">
        <v>5</v>
      </c>
      <c r="B37" s="27">
        <v>19</v>
      </c>
      <c r="C37" s="29" t="s">
        <v>94</v>
      </c>
      <c r="D37" s="27">
        <v>2002</v>
      </c>
      <c r="E37" s="48" t="s">
        <v>28</v>
      </c>
      <c r="F37" s="27">
        <v>2</v>
      </c>
      <c r="G37" s="27">
        <v>4</v>
      </c>
      <c r="H37" s="27">
        <v>5</v>
      </c>
      <c r="I37" s="27"/>
      <c r="J37" s="27">
        <f t="shared" si="4"/>
        <v>11</v>
      </c>
      <c r="K37" s="30" t="s">
        <v>96</v>
      </c>
      <c r="L37" s="40">
        <v>0.0013078703703703705</v>
      </c>
      <c r="M37" s="42">
        <f t="shared" si="5"/>
        <v>0.000636574074074074</v>
      </c>
      <c r="N37" s="42">
        <f t="shared" si="6"/>
        <v>0.0019444444444444444</v>
      </c>
      <c r="O37" s="42">
        <f t="shared" si="7"/>
        <v>0.00043981481481481497</v>
      </c>
    </row>
    <row r="38" spans="1:15" s="10" customFormat="1" ht="15">
      <c r="A38" s="27">
        <v>6</v>
      </c>
      <c r="B38" s="27">
        <v>12</v>
      </c>
      <c r="C38" s="29" t="s">
        <v>91</v>
      </c>
      <c r="D38" s="27">
        <v>2002</v>
      </c>
      <c r="E38" s="48" t="s">
        <v>28</v>
      </c>
      <c r="F38" s="27">
        <v>4</v>
      </c>
      <c r="G38" s="27">
        <v>4</v>
      </c>
      <c r="H38" s="27">
        <v>4</v>
      </c>
      <c r="I38" s="27"/>
      <c r="J38" s="27">
        <f t="shared" si="4"/>
        <v>12</v>
      </c>
      <c r="K38" s="42" t="s">
        <v>82</v>
      </c>
      <c r="L38" s="30">
        <v>0.0013541666666666667</v>
      </c>
      <c r="M38" s="42">
        <f t="shared" si="5"/>
        <v>0.0006944444444444444</v>
      </c>
      <c r="N38" s="42">
        <f t="shared" si="6"/>
        <v>0.0020486111111111113</v>
      </c>
      <c r="O38" s="42">
        <f t="shared" si="7"/>
        <v>0.0005439814814814819</v>
      </c>
    </row>
    <row r="39" spans="1:15" s="10" customFormat="1" ht="15">
      <c r="A39" s="27">
        <v>7</v>
      </c>
      <c r="B39" s="27">
        <v>13</v>
      </c>
      <c r="C39" s="29" t="s">
        <v>26</v>
      </c>
      <c r="D39" s="27">
        <v>2001</v>
      </c>
      <c r="E39" s="29" t="s">
        <v>27</v>
      </c>
      <c r="F39" s="27">
        <v>3</v>
      </c>
      <c r="G39" s="27">
        <v>3</v>
      </c>
      <c r="H39" s="27">
        <v>3</v>
      </c>
      <c r="I39" s="27"/>
      <c r="J39" s="27">
        <f t="shared" si="4"/>
        <v>9</v>
      </c>
      <c r="K39" s="42" t="s">
        <v>83</v>
      </c>
      <c r="L39" s="30">
        <v>0.001550925925925926</v>
      </c>
      <c r="M39" s="42">
        <f t="shared" si="5"/>
        <v>0.0005208333333333333</v>
      </c>
      <c r="N39" s="42">
        <f t="shared" si="6"/>
        <v>0.0020717592592592593</v>
      </c>
      <c r="O39" s="42">
        <f t="shared" si="7"/>
        <v>0.0005671296296296299</v>
      </c>
    </row>
    <row r="40" spans="1:15" s="10" customFormat="1" ht="15">
      <c r="A40" s="24"/>
      <c r="B40" s="27">
        <v>15</v>
      </c>
      <c r="C40" s="29" t="s">
        <v>92</v>
      </c>
      <c r="D40" s="27">
        <v>2001</v>
      </c>
      <c r="E40" s="29" t="s">
        <v>27</v>
      </c>
      <c r="F40" s="27"/>
      <c r="G40" s="27"/>
      <c r="H40" s="27"/>
      <c r="I40" s="27"/>
      <c r="J40" s="27"/>
      <c r="K40" s="42" t="s">
        <v>85</v>
      </c>
      <c r="L40" s="30"/>
      <c r="M40" s="42"/>
      <c r="N40" s="42" t="s">
        <v>123</v>
      </c>
      <c r="O40" s="78"/>
    </row>
    <row r="41" spans="1:15" s="10" customFormat="1" ht="15">
      <c r="A41" s="27"/>
      <c r="B41" s="27">
        <v>18</v>
      </c>
      <c r="C41" s="29" t="s">
        <v>60</v>
      </c>
      <c r="D41" s="27">
        <v>2001</v>
      </c>
      <c r="E41" s="39" t="s">
        <v>25</v>
      </c>
      <c r="F41" s="27"/>
      <c r="G41" s="27"/>
      <c r="H41" s="27"/>
      <c r="I41" s="27"/>
      <c r="J41" s="27"/>
      <c r="K41" s="30" t="s">
        <v>88</v>
      </c>
      <c r="L41" s="30"/>
      <c r="M41" s="42"/>
      <c r="N41" s="42" t="s">
        <v>123</v>
      </c>
      <c r="O41" s="78"/>
    </row>
    <row r="42" spans="1:14" s="10" customFormat="1" ht="15">
      <c r="A42" s="43"/>
      <c r="B42" s="23"/>
      <c r="C42" s="33"/>
      <c r="D42" s="23"/>
      <c r="E42" s="33"/>
      <c r="F42" s="23"/>
      <c r="G42" s="23"/>
      <c r="H42" s="23"/>
      <c r="I42" s="23"/>
      <c r="J42" s="23"/>
      <c r="K42" s="34"/>
      <c r="L42" s="45"/>
      <c r="M42" s="43"/>
      <c r="N42" s="16"/>
    </row>
    <row r="43" spans="1:14" s="10" customFormat="1" ht="15.75">
      <c r="A43" s="59" t="s">
        <v>13</v>
      </c>
      <c r="B43" s="59"/>
      <c r="C43" s="60"/>
      <c r="D43" s="59"/>
      <c r="E43" s="61"/>
      <c r="F43" s="79" t="s">
        <v>79</v>
      </c>
      <c r="G43" s="79"/>
      <c r="H43" s="79"/>
      <c r="I43" s="79"/>
      <c r="J43" s="79"/>
      <c r="K43" s="79"/>
      <c r="L43" s="79"/>
      <c r="M43" s="55"/>
      <c r="N43" s="1"/>
    </row>
    <row r="44" spans="1:15" s="10" customFormat="1" ht="15">
      <c r="A44" s="24" t="s">
        <v>0</v>
      </c>
      <c r="B44" s="24" t="s">
        <v>1</v>
      </c>
      <c r="C44" s="25" t="s">
        <v>2</v>
      </c>
      <c r="D44" s="25" t="s">
        <v>3</v>
      </c>
      <c r="E44" s="24" t="s">
        <v>4</v>
      </c>
      <c r="F44" s="24" t="s">
        <v>5</v>
      </c>
      <c r="G44" s="24" t="s">
        <v>8</v>
      </c>
      <c r="H44" s="24" t="s">
        <v>5</v>
      </c>
      <c r="I44" s="24" t="s">
        <v>8</v>
      </c>
      <c r="J44" s="24" t="s">
        <v>6</v>
      </c>
      <c r="K44" s="24" t="s">
        <v>72</v>
      </c>
      <c r="L44" s="26" t="s">
        <v>73</v>
      </c>
      <c r="M44" s="24" t="s">
        <v>74</v>
      </c>
      <c r="N44" s="24" t="s">
        <v>18</v>
      </c>
      <c r="O44" s="24" t="s">
        <v>124</v>
      </c>
    </row>
    <row r="45" spans="1:15" s="10" customFormat="1" ht="15">
      <c r="A45" s="38">
        <v>1</v>
      </c>
      <c r="B45" s="27">
        <v>25</v>
      </c>
      <c r="C45" s="48" t="s">
        <v>99</v>
      </c>
      <c r="D45" s="27">
        <v>1999</v>
      </c>
      <c r="E45" s="29" t="s">
        <v>54</v>
      </c>
      <c r="F45" s="27">
        <v>2</v>
      </c>
      <c r="G45" s="27">
        <v>1</v>
      </c>
      <c r="H45" s="27">
        <v>1</v>
      </c>
      <c r="I45" s="27">
        <v>2</v>
      </c>
      <c r="J45" s="27">
        <f aca="true" t="shared" si="8" ref="J45:J50">SUM(F45:I45)</f>
        <v>6</v>
      </c>
      <c r="K45" s="30" t="s">
        <v>104</v>
      </c>
      <c r="L45" s="40">
        <v>0.0013078703703703705</v>
      </c>
      <c r="M45" s="40">
        <f aca="true" t="shared" si="9" ref="M45:M50">J45*"0:00:05"</f>
        <v>0.0003472222222222222</v>
      </c>
      <c r="N45" s="30">
        <f aca="true" t="shared" si="10" ref="N45:N50">L45+M45</f>
        <v>0.0016550925925925926</v>
      </c>
      <c r="O45" s="30">
        <f aca="true" t="shared" si="11" ref="O45:O50">N45-"0:02:23"</f>
        <v>0</v>
      </c>
    </row>
    <row r="46" spans="1:15" s="10" customFormat="1" ht="15">
      <c r="A46" s="38">
        <v>2</v>
      </c>
      <c r="B46" s="27">
        <v>24</v>
      </c>
      <c r="C46" s="29" t="s">
        <v>29</v>
      </c>
      <c r="D46" s="27">
        <v>2000</v>
      </c>
      <c r="E46" s="32" t="s">
        <v>22</v>
      </c>
      <c r="F46" s="27">
        <v>2</v>
      </c>
      <c r="G46" s="27">
        <v>2</v>
      </c>
      <c r="H46" s="27">
        <v>0</v>
      </c>
      <c r="I46" s="27">
        <v>3</v>
      </c>
      <c r="J46" s="27">
        <f t="shared" si="8"/>
        <v>7</v>
      </c>
      <c r="K46" s="30" t="s">
        <v>103</v>
      </c>
      <c r="L46" s="40">
        <v>0.0015046296296296294</v>
      </c>
      <c r="M46" s="40">
        <f t="shared" si="9"/>
        <v>0.0004050925925925926</v>
      </c>
      <c r="N46" s="30">
        <f t="shared" si="10"/>
        <v>0.001909722222222222</v>
      </c>
      <c r="O46" s="30">
        <f t="shared" si="11"/>
        <v>0.0002546296296296294</v>
      </c>
    </row>
    <row r="47" spans="1:15" s="10" customFormat="1" ht="15">
      <c r="A47" s="38">
        <v>3</v>
      </c>
      <c r="B47" s="27">
        <v>21</v>
      </c>
      <c r="C47" s="29" t="s">
        <v>32</v>
      </c>
      <c r="D47" s="27">
        <v>1999</v>
      </c>
      <c r="E47" s="29" t="s">
        <v>28</v>
      </c>
      <c r="F47" s="27">
        <v>5</v>
      </c>
      <c r="G47" s="27">
        <v>4</v>
      </c>
      <c r="H47" s="27">
        <v>3</v>
      </c>
      <c r="I47" s="27">
        <v>2</v>
      </c>
      <c r="J47" s="27">
        <f t="shared" si="8"/>
        <v>14</v>
      </c>
      <c r="K47" s="42" t="s">
        <v>100</v>
      </c>
      <c r="L47" s="30">
        <v>0.001388888888888889</v>
      </c>
      <c r="M47" s="40">
        <f t="shared" si="9"/>
        <v>0.0008101851851851852</v>
      </c>
      <c r="N47" s="30">
        <f t="shared" si="10"/>
        <v>0.002199074074074074</v>
      </c>
      <c r="O47" s="30">
        <f t="shared" si="11"/>
        <v>0.0005439814814814817</v>
      </c>
    </row>
    <row r="48" spans="1:15" s="10" customFormat="1" ht="15">
      <c r="A48" s="38">
        <v>4</v>
      </c>
      <c r="B48" s="27">
        <v>26</v>
      </c>
      <c r="C48" s="29" t="s">
        <v>30</v>
      </c>
      <c r="D48" s="27">
        <v>1999</v>
      </c>
      <c r="E48" s="29" t="s">
        <v>28</v>
      </c>
      <c r="F48" s="27">
        <v>3</v>
      </c>
      <c r="G48" s="27">
        <v>3</v>
      </c>
      <c r="H48" s="27">
        <v>3</v>
      </c>
      <c r="I48" s="27">
        <v>3</v>
      </c>
      <c r="J48" s="27">
        <f t="shared" si="8"/>
        <v>12</v>
      </c>
      <c r="K48" s="30" t="s">
        <v>105</v>
      </c>
      <c r="L48" s="40">
        <v>0.0015856481481481479</v>
      </c>
      <c r="M48" s="40">
        <f t="shared" si="9"/>
        <v>0.0006944444444444444</v>
      </c>
      <c r="N48" s="30">
        <f t="shared" si="10"/>
        <v>0.0022800925925925922</v>
      </c>
      <c r="O48" s="30">
        <f t="shared" si="11"/>
        <v>0.0006249999999999997</v>
      </c>
    </row>
    <row r="49" spans="1:15" s="10" customFormat="1" ht="15">
      <c r="A49" s="38">
        <v>5</v>
      </c>
      <c r="B49" s="27">
        <v>23</v>
      </c>
      <c r="C49" s="29" t="s">
        <v>31</v>
      </c>
      <c r="D49" s="27">
        <v>2000</v>
      </c>
      <c r="E49" s="32" t="s">
        <v>22</v>
      </c>
      <c r="F49" s="27">
        <v>0</v>
      </c>
      <c r="G49" s="27">
        <v>4</v>
      </c>
      <c r="H49" s="27">
        <v>1</v>
      </c>
      <c r="I49" s="27">
        <v>2</v>
      </c>
      <c r="J49" s="27">
        <f t="shared" si="8"/>
        <v>7</v>
      </c>
      <c r="K49" s="30" t="s">
        <v>102</v>
      </c>
      <c r="L49" s="40">
        <v>0.001990740740740741</v>
      </c>
      <c r="M49" s="40">
        <f t="shared" si="9"/>
        <v>0.0004050925925925926</v>
      </c>
      <c r="N49" s="30">
        <f t="shared" si="10"/>
        <v>0.0023958333333333336</v>
      </c>
      <c r="O49" s="30">
        <f t="shared" si="11"/>
        <v>0.000740740740740741</v>
      </c>
    </row>
    <row r="50" spans="1:15" s="10" customFormat="1" ht="15">
      <c r="A50" s="38">
        <v>6</v>
      </c>
      <c r="B50" s="27">
        <v>22</v>
      </c>
      <c r="C50" s="53" t="s">
        <v>98</v>
      </c>
      <c r="D50" s="27">
        <v>2000</v>
      </c>
      <c r="E50" s="32" t="s">
        <v>61</v>
      </c>
      <c r="F50" s="27">
        <v>4</v>
      </c>
      <c r="G50" s="27">
        <v>4</v>
      </c>
      <c r="H50" s="27">
        <v>3</v>
      </c>
      <c r="I50" s="27">
        <v>4</v>
      </c>
      <c r="J50" s="27">
        <f t="shared" si="8"/>
        <v>15</v>
      </c>
      <c r="K50" s="42" t="s">
        <v>101</v>
      </c>
      <c r="L50" s="30">
        <v>0.0021064814814814813</v>
      </c>
      <c r="M50" s="40">
        <f t="shared" si="9"/>
        <v>0.0008680555555555555</v>
      </c>
      <c r="N50" s="30">
        <f t="shared" si="10"/>
        <v>0.002974537037037037</v>
      </c>
      <c r="O50" s="30">
        <f t="shared" si="11"/>
        <v>0.0013194444444444443</v>
      </c>
    </row>
    <row r="51" spans="1:14" s="10" customFormat="1" ht="15">
      <c r="A51" s="43"/>
      <c r="B51" s="23"/>
      <c r="C51" s="33"/>
      <c r="D51" s="23"/>
      <c r="E51" s="33"/>
      <c r="F51" s="23"/>
      <c r="G51" s="23"/>
      <c r="H51" s="23"/>
      <c r="I51" s="23"/>
      <c r="J51" s="23"/>
      <c r="K51" s="34"/>
      <c r="L51" s="45"/>
      <c r="M51" s="43"/>
      <c r="N51" s="16"/>
    </row>
    <row r="52" spans="1:14" s="10" customFormat="1" ht="15.75">
      <c r="A52" s="59" t="s">
        <v>10</v>
      </c>
      <c r="B52" s="59"/>
      <c r="C52" s="60"/>
      <c r="D52" s="59"/>
      <c r="E52" s="61"/>
      <c r="F52" s="79" t="s">
        <v>79</v>
      </c>
      <c r="G52" s="79"/>
      <c r="H52" s="79"/>
      <c r="I52" s="79"/>
      <c r="J52" s="79"/>
      <c r="K52" s="79"/>
      <c r="L52" s="79"/>
      <c r="M52" s="55"/>
      <c r="N52" s="1"/>
    </row>
    <row r="53" spans="1:15" s="10" customFormat="1" ht="15">
      <c r="A53" s="24" t="s">
        <v>0</v>
      </c>
      <c r="B53" s="24" t="s">
        <v>1</v>
      </c>
      <c r="C53" s="25" t="s">
        <v>2</v>
      </c>
      <c r="D53" s="25" t="s">
        <v>3</v>
      </c>
      <c r="E53" s="24" t="s">
        <v>4</v>
      </c>
      <c r="F53" s="24" t="s">
        <v>5</v>
      </c>
      <c r="G53" s="24" t="s">
        <v>8</v>
      </c>
      <c r="H53" s="24" t="s">
        <v>5</v>
      </c>
      <c r="I53" s="24" t="s">
        <v>8</v>
      </c>
      <c r="J53" s="24" t="s">
        <v>6</v>
      </c>
      <c r="K53" s="24" t="s">
        <v>72</v>
      </c>
      <c r="L53" s="26" t="s">
        <v>73</v>
      </c>
      <c r="M53" s="24" t="s">
        <v>74</v>
      </c>
      <c r="N53" s="24" t="s">
        <v>18</v>
      </c>
      <c r="O53" s="24" t="s">
        <v>124</v>
      </c>
    </row>
    <row r="54" spans="1:15" s="10" customFormat="1" ht="15">
      <c r="A54" s="38">
        <v>1</v>
      </c>
      <c r="B54" s="27">
        <v>27</v>
      </c>
      <c r="C54" s="41" t="s">
        <v>70</v>
      </c>
      <c r="D54" s="28">
        <v>1998</v>
      </c>
      <c r="E54" s="29" t="s">
        <v>62</v>
      </c>
      <c r="F54" s="27">
        <v>2</v>
      </c>
      <c r="G54" s="27">
        <v>2</v>
      </c>
      <c r="H54" s="27">
        <v>1</v>
      </c>
      <c r="I54" s="27">
        <v>1</v>
      </c>
      <c r="J54" s="27">
        <f>SUM(F54:I54)</f>
        <v>6</v>
      </c>
      <c r="K54" s="42" t="s">
        <v>100</v>
      </c>
      <c r="L54" s="30">
        <v>0.0012384259259259258</v>
      </c>
      <c r="M54" s="40">
        <f>J54*"0:00:05"</f>
        <v>0.0003472222222222222</v>
      </c>
      <c r="N54" s="30">
        <f>L54+M54</f>
        <v>0.001585648148148148</v>
      </c>
      <c r="O54" s="30">
        <f>N54-"0:02:17"</f>
        <v>0</v>
      </c>
    </row>
    <row r="55" spans="1:15" s="10" customFormat="1" ht="15">
      <c r="A55" s="38">
        <v>2</v>
      </c>
      <c r="B55" s="27">
        <v>29</v>
      </c>
      <c r="C55" s="41" t="s">
        <v>39</v>
      </c>
      <c r="D55" s="27">
        <v>1998</v>
      </c>
      <c r="E55" s="32" t="s">
        <v>37</v>
      </c>
      <c r="F55" s="27">
        <v>4</v>
      </c>
      <c r="G55" s="27">
        <v>2</v>
      </c>
      <c r="H55" s="27">
        <v>2</v>
      </c>
      <c r="I55" s="27">
        <v>4</v>
      </c>
      <c r="J55" s="27">
        <f>SUM(F55:I55)</f>
        <v>12</v>
      </c>
      <c r="K55" s="30" t="s">
        <v>102</v>
      </c>
      <c r="L55" s="40">
        <v>0.0017824074074074072</v>
      </c>
      <c r="M55" s="40">
        <f>J55*"0:00:05"</f>
        <v>0.0006944444444444444</v>
      </c>
      <c r="N55" s="30">
        <f>L55+M55</f>
        <v>0.0024768518518518516</v>
      </c>
      <c r="O55" s="30">
        <f>N55-"0:02:17"</f>
        <v>0.0008912037037037037</v>
      </c>
    </row>
    <row r="56" spans="1:15" s="10" customFormat="1" ht="15">
      <c r="A56" s="27">
        <v>3</v>
      </c>
      <c r="B56" s="27">
        <v>28</v>
      </c>
      <c r="C56" s="31" t="s">
        <v>106</v>
      </c>
      <c r="D56" s="50">
        <v>1997</v>
      </c>
      <c r="E56" s="32" t="s">
        <v>61</v>
      </c>
      <c r="F56" s="27">
        <v>2</v>
      </c>
      <c r="G56" s="27">
        <v>3</v>
      </c>
      <c r="H56" s="27">
        <v>3</v>
      </c>
      <c r="I56" s="27">
        <v>4</v>
      </c>
      <c r="J56" s="27">
        <f>SUM(F56:I56)</f>
        <v>12</v>
      </c>
      <c r="K56" s="42" t="s">
        <v>101</v>
      </c>
      <c r="L56" s="30">
        <v>0.0022106481481481478</v>
      </c>
      <c r="M56" s="40">
        <f>J56*"0:00:05"</f>
        <v>0.0006944444444444444</v>
      </c>
      <c r="N56" s="30">
        <f>L56+M56</f>
        <v>0.002905092592592592</v>
      </c>
      <c r="O56" s="30">
        <f>N56-"0:02:17"</f>
        <v>0.001319444444444444</v>
      </c>
    </row>
    <row r="57" spans="1:14" s="10" customFormat="1" ht="15">
      <c r="A57" s="43"/>
      <c r="B57" s="23"/>
      <c r="C57" s="67"/>
      <c r="D57" s="23"/>
      <c r="E57" s="46"/>
      <c r="F57" s="23"/>
      <c r="G57" s="23"/>
      <c r="H57" s="23"/>
      <c r="I57" s="23"/>
      <c r="J57" s="23"/>
      <c r="K57" s="34"/>
      <c r="L57" s="45"/>
      <c r="M57" s="43"/>
      <c r="N57" s="17"/>
    </row>
    <row r="58" spans="1:14" s="10" customFormat="1" ht="15">
      <c r="A58" s="43"/>
      <c r="B58" s="23"/>
      <c r="C58" s="67"/>
      <c r="D58" s="23"/>
      <c r="E58" s="46"/>
      <c r="F58" s="23"/>
      <c r="G58" s="23"/>
      <c r="H58" s="23"/>
      <c r="I58" s="23"/>
      <c r="J58" s="23"/>
      <c r="K58" s="34"/>
      <c r="L58" s="45"/>
      <c r="M58" s="43"/>
      <c r="N58" s="17"/>
    </row>
    <row r="59" spans="1:14" s="10" customFormat="1" ht="15">
      <c r="A59" s="43"/>
      <c r="B59" s="23"/>
      <c r="C59" s="67"/>
      <c r="D59" s="23"/>
      <c r="E59" s="46"/>
      <c r="F59" s="23"/>
      <c r="G59" s="23"/>
      <c r="H59" s="23"/>
      <c r="I59" s="23"/>
      <c r="J59" s="23"/>
      <c r="K59" s="34"/>
      <c r="L59" s="45"/>
      <c r="M59" s="43"/>
      <c r="N59" s="17"/>
    </row>
    <row r="60" spans="1:14" s="10" customFormat="1" ht="15">
      <c r="A60" s="43"/>
      <c r="B60" s="23"/>
      <c r="C60" s="67"/>
      <c r="D60" s="23"/>
      <c r="E60" s="46"/>
      <c r="F60" s="23"/>
      <c r="G60" s="23"/>
      <c r="H60" s="23"/>
      <c r="I60" s="23"/>
      <c r="J60" s="23"/>
      <c r="K60" s="34"/>
      <c r="L60" s="45"/>
      <c r="M60" s="43"/>
      <c r="N60" s="17"/>
    </row>
    <row r="61" spans="1:14" s="10" customFormat="1" ht="15">
      <c r="A61" s="43"/>
      <c r="B61" s="23"/>
      <c r="C61" s="67"/>
      <c r="D61" s="23"/>
      <c r="E61" s="46"/>
      <c r="F61" s="23"/>
      <c r="G61" s="23"/>
      <c r="H61" s="23"/>
      <c r="I61" s="23"/>
      <c r="J61" s="23"/>
      <c r="K61" s="34"/>
      <c r="L61" s="45"/>
      <c r="M61" s="43"/>
      <c r="N61" s="17"/>
    </row>
    <row r="62" spans="1:14" s="10" customFormat="1" ht="15">
      <c r="A62" s="43"/>
      <c r="B62" s="23"/>
      <c r="C62" s="67"/>
      <c r="D62" s="23"/>
      <c r="E62" s="46"/>
      <c r="F62" s="23"/>
      <c r="G62" s="23"/>
      <c r="H62" s="23"/>
      <c r="I62" s="23"/>
      <c r="J62" s="23"/>
      <c r="K62" s="34"/>
      <c r="L62" s="45"/>
      <c r="M62" s="43"/>
      <c r="N62" s="17"/>
    </row>
    <row r="63" spans="1:14" s="10" customFormat="1" ht="15">
      <c r="A63" s="43"/>
      <c r="B63" s="23"/>
      <c r="C63" s="67"/>
      <c r="D63" s="23"/>
      <c r="E63" s="46"/>
      <c r="F63" s="23"/>
      <c r="G63" s="23"/>
      <c r="H63" s="23"/>
      <c r="I63" s="23"/>
      <c r="J63" s="23"/>
      <c r="K63" s="34"/>
      <c r="L63" s="45"/>
      <c r="M63" s="43"/>
      <c r="N63" s="17"/>
    </row>
    <row r="64" spans="1:14" s="10" customFormat="1" ht="15.75">
      <c r="A64" s="59" t="s">
        <v>9</v>
      </c>
      <c r="B64" s="59"/>
      <c r="C64" s="60"/>
      <c r="D64" s="59"/>
      <c r="E64" s="61"/>
      <c r="F64" s="79" t="s">
        <v>79</v>
      </c>
      <c r="G64" s="79"/>
      <c r="H64" s="79"/>
      <c r="I64" s="79"/>
      <c r="J64" s="79"/>
      <c r="K64" s="79"/>
      <c r="L64" s="79"/>
      <c r="M64" s="55"/>
      <c r="N64" s="1"/>
    </row>
    <row r="65" spans="1:15" s="10" customFormat="1" ht="15">
      <c r="A65" s="24" t="s">
        <v>0</v>
      </c>
      <c r="B65" s="24" t="s">
        <v>1</v>
      </c>
      <c r="C65" s="25" t="s">
        <v>2</v>
      </c>
      <c r="D65" s="25" t="s">
        <v>3</v>
      </c>
      <c r="E65" s="24" t="s">
        <v>4</v>
      </c>
      <c r="F65" s="24" t="s">
        <v>5</v>
      </c>
      <c r="G65" s="24" t="s">
        <v>8</v>
      </c>
      <c r="H65" s="24" t="s">
        <v>5</v>
      </c>
      <c r="I65" s="24" t="s">
        <v>8</v>
      </c>
      <c r="J65" s="24" t="s">
        <v>6</v>
      </c>
      <c r="K65" s="24" t="s">
        <v>72</v>
      </c>
      <c r="L65" s="26" t="s">
        <v>73</v>
      </c>
      <c r="M65" s="24" t="s">
        <v>74</v>
      </c>
      <c r="N65" s="24" t="s">
        <v>18</v>
      </c>
      <c r="O65" s="24" t="s">
        <v>124</v>
      </c>
    </row>
    <row r="66" spans="1:15" s="10" customFormat="1" ht="15">
      <c r="A66" s="38">
        <v>1</v>
      </c>
      <c r="B66" s="27">
        <v>48</v>
      </c>
      <c r="C66" s="51" t="s">
        <v>42</v>
      </c>
      <c r="D66" s="50">
        <v>1997</v>
      </c>
      <c r="E66" s="46" t="s">
        <v>37</v>
      </c>
      <c r="F66" s="27">
        <v>1</v>
      </c>
      <c r="G66" s="27">
        <v>2</v>
      </c>
      <c r="H66" s="27">
        <v>1</v>
      </c>
      <c r="I66" s="27">
        <v>1</v>
      </c>
      <c r="J66" s="27">
        <f aca="true" t="shared" si="12" ref="J66:J75">SUM(F66:I66)</f>
        <v>5</v>
      </c>
      <c r="K66" s="42" t="s">
        <v>100</v>
      </c>
      <c r="L66" s="30">
        <v>0.0010763888888888889</v>
      </c>
      <c r="M66" s="40">
        <f aca="true" t="shared" si="13" ref="M66:M75">J66*"0:00:05"</f>
        <v>0.00028935185185185184</v>
      </c>
      <c r="N66" s="30">
        <f aca="true" t="shared" si="14" ref="N66:N75">L66+M66</f>
        <v>0.0013657407407407407</v>
      </c>
      <c r="O66" s="30">
        <f>N66-"0:01:58"</f>
        <v>0</v>
      </c>
    </row>
    <row r="67" spans="1:15" s="10" customFormat="1" ht="15">
      <c r="A67" s="38">
        <v>2</v>
      </c>
      <c r="B67" s="27">
        <v>47</v>
      </c>
      <c r="C67" s="29" t="s">
        <v>44</v>
      </c>
      <c r="D67" s="27">
        <v>1998</v>
      </c>
      <c r="E67" s="29" t="s">
        <v>27</v>
      </c>
      <c r="F67" s="27">
        <v>2</v>
      </c>
      <c r="G67" s="27">
        <v>2</v>
      </c>
      <c r="H67" s="27">
        <v>3</v>
      </c>
      <c r="I67" s="27">
        <v>2</v>
      </c>
      <c r="J67" s="27">
        <f t="shared" si="12"/>
        <v>9</v>
      </c>
      <c r="K67" s="30" t="s">
        <v>107</v>
      </c>
      <c r="L67" s="40">
        <v>0.0011111111111111111</v>
      </c>
      <c r="M67" s="40">
        <f t="shared" si="13"/>
        <v>0.0005208333333333333</v>
      </c>
      <c r="N67" s="30">
        <f t="shared" si="14"/>
        <v>0.0016319444444444445</v>
      </c>
      <c r="O67" s="30">
        <f aca="true" t="shared" si="15" ref="O67:O75">N67-"0:01:58"</f>
        <v>0.0002662037037037036</v>
      </c>
    </row>
    <row r="68" spans="1:15" s="10" customFormat="1" ht="15">
      <c r="A68" s="38">
        <v>3</v>
      </c>
      <c r="B68" s="27">
        <v>51</v>
      </c>
      <c r="C68" s="29" t="s">
        <v>41</v>
      </c>
      <c r="D68" s="27">
        <v>1998</v>
      </c>
      <c r="E68" s="29" t="s">
        <v>27</v>
      </c>
      <c r="F68" s="27">
        <v>2</v>
      </c>
      <c r="G68" s="27">
        <v>3</v>
      </c>
      <c r="H68" s="27">
        <v>2</v>
      </c>
      <c r="I68" s="27">
        <v>1</v>
      </c>
      <c r="J68" s="27">
        <f t="shared" si="12"/>
        <v>8</v>
      </c>
      <c r="K68" s="30" t="s">
        <v>103</v>
      </c>
      <c r="L68" s="40">
        <v>0.00125</v>
      </c>
      <c r="M68" s="40">
        <f t="shared" si="13"/>
        <v>0.0004629629629629629</v>
      </c>
      <c r="N68" s="30">
        <f t="shared" si="14"/>
        <v>0.001712962962962963</v>
      </c>
      <c r="O68" s="30">
        <f t="shared" si="15"/>
        <v>0.00034722222222222207</v>
      </c>
    </row>
    <row r="69" spans="1:15" s="10" customFormat="1" ht="15">
      <c r="A69" s="38">
        <v>4</v>
      </c>
      <c r="B69" s="27">
        <v>45</v>
      </c>
      <c r="C69" s="29" t="s">
        <v>66</v>
      </c>
      <c r="D69" s="27">
        <v>1997</v>
      </c>
      <c r="E69" s="29" t="s">
        <v>27</v>
      </c>
      <c r="F69" s="27">
        <v>0</v>
      </c>
      <c r="G69" s="27">
        <v>0</v>
      </c>
      <c r="H69" s="27">
        <v>1</v>
      </c>
      <c r="I69" s="27">
        <v>1</v>
      </c>
      <c r="J69" s="27">
        <f t="shared" si="12"/>
        <v>2</v>
      </c>
      <c r="K69" s="30" t="s">
        <v>104</v>
      </c>
      <c r="L69" s="30">
        <v>0.0016435185185185183</v>
      </c>
      <c r="M69" s="40">
        <f t="shared" si="13"/>
        <v>0.00011574074074074073</v>
      </c>
      <c r="N69" s="30">
        <f t="shared" si="14"/>
        <v>0.001759259259259259</v>
      </c>
      <c r="O69" s="30">
        <f t="shared" si="15"/>
        <v>0.0003935185185185181</v>
      </c>
    </row>
    <row r="70" spans="1:15" s="10" customFormat="1" ht="15">
      <c r="A70" s="38">
        <v>5</v>
      </c>
      <c r="B70" s="27">
        <v>44</v>
      </c>
      <c r="C70" s="29" t="s">
        <v>43</v>
      </c>
      <c r="D70" s="27">
        <v>1998</v>
      </c>
      <c r="E70" s="32" t="s">
        <v>25</v>
      </c>
      <c r="F70" s="27">
        <v>2</v>
      </c>
      <c r="G70" s="27">
        <v>4</v>
      </c>
      <c r="H70" s="27">
        <v>2</v>
      </c>
      <c r="I70" s="27">
        <v>4</v>
      </c>
      <c r="J70" s="27">
        <f t="shared" si="12"/>
        <v>12</v>
      </c>
      <c r="K70" s="30" t="s">
        <v>103</v>
      </c>
      <c r="L70" s="30">
        <v>0.0010879629629629629</v>
      </c>
      <c r="M70" s="40">
        <f t="shared" si="13"/>
        <v>0.0006944444444444444</v>
      </c>
      <c r="N70" s="30">
        <f t="shared" si="14"/>
        <v>0.0017824074074074072</v>
      </c>
      <c r="O70" s="30">
        <f t="shared" si="15"/>
        <v>0.0004166666666666663</v>
      </c>
    </row>
    <row r="71" spans="1:15" s="10" customFormat="1" ht="15">
      <c r="A71" s="38">
        <v>6</v>
      </c>
      <c r="B71" s="27">
        <v>46</v>
      </c>
      <c r="C71" s="51" t="s">
        <v>69</v>
      </c>
      <c r="D71" s="50">
        <v>1997</v>
      </c>
      <c r="E71" s="32" t="s">
        <v>25</v>
      </c>
      <c r="F71" s="27">
        <v>1</v>
      </c>
      <c r="G71" s="27">
        <v>2</v>
      </c>
      <c r="H71" s="27">
        <v>1</v>
      </c>
      <c r="I71" s="27">
        <v>3</v>
      </c>
      <c r="J71" s="27">
        <f t="shared" si="12"/>
        <v>7</v>
      </c>
      <c r="K71" s="30" t="s">
        <v>105</v>
      </c>
      <c r="L71" s="40">
        <v>0.001388888888888889</v>
      </c>
      <c r="M71" s="40">
        <f t="shared" si="13"/>
        <v>0.0004050925925925926</v>
      </c>
      <c r="N71" s="30">
        <f t="shared" si="14"/>
        <v>0.0017939814814814815</v>
      </c>
      <c r="O71" s="30">
        <f t="shared" si="15"/>
        <v>0.00042824074074074053</v>
      </c>
    </row>
    <row r="72" spans="1:15" s="10" customFormat="1" ht="15">
      <c r="A72" s="38">
        <v>7</v>
      </c>
      <c r="B72" s="27">
        <v>50</v>
      </c>
      <c r="C72" s="29" t="s">
        <v>108</v>
      </c>
      <c r="D72" s="27">
        <v>1997</v>
      </c>
      <c r="E72" s="29" t="s">
        <v>28</v>
      </c>
      <c r="F72" s="27">
        <v>3</v>
      </c>
      <c r="G72" s="27">
        <v>2</v>
      </c>
      <c r="H72" s="27">
        <v>1</v>
      </c>
      <c r="I72" s="27">
        <v>3</v>
      </c>
      <c r="J72" s="27">
        <f t="shared" si="12"/>
        <v>9</v>
      </c>
      <c r="K72" s="30" t="s">
        <v>102</v>
      </c>
      <c r="L72" s="40">
        <v>0.0012847222222222223</v>
      </c>
      <c r="M72" s="40">
        <f t="shared" si="13"/>
        <v>0.0005208333333333333</v>
      </c>
      <c r="N72" s="30">
        <f t="shared" si="14"/>
        <v>0.0018055555555555555</v>
      </c>
      <c r="O72" s="30">
        <f t="shared" si="15"/>
        <v>0.00043981481481481454</v>
      </c>
    </row>
    <row r="73" spans="1:15" s="10" customFormat="1" ht="15">
      <c r="A73" s="38">
        <v>8</v>
      </c>
      <c r="B73" s="27">
        <v>54</v>
      </c>
      <c r="C73" s="51" t="s">
        <v>45</v>
      </c>
      <c r="D73" s="50">
        <v>1997</v>
      </c>
      <c r="E73" s="29" t="s">
        <v>62</v>
      </c>
      <c r="F73" s="27">
        <v>3</v>
      </c>
      <c r="G73" s="27">
        <v>3</v>
      </c>
      <c r="H73" s="27">
        <v>4</v>
      </c>
      <c r="I73" s="27">
        <v>0</v>
      </c>
      <c r="J73" s="27">
        <f t="shared" si="12"/>
        <v>10</v>
      </c>
      <c r="K73" s="30" t="s">
        <v>107</v>
      </c>
      <c r="L73" s="40">
        <v>0.0014467592592592594</v>
      </c>
      <c r="M73" s="40">
        <f t="shared" si="13"/>
        <v>0.0005787037037037037</v>
      </c>
      <c r="N73" s="30">
        <f t="shared" si="14"/>
        <v>0.0020254629629629633</v>
      </c>
      <c r="O73" s="30">
        <f t="shared" si="15"/>
        <v>0.0006597222222222224</v>
      </c>
    </row>
    <row r="74" spans="1:15" s="10" customFormat="1" ht="15">
      <c r="A74" s="38">
        <v>9</v>
      </c>
      <c r="B74" s="27">
        <v>49</v>
      </c>
      <c r="C74" s="29" t="s">
        <v>63</v>
      </c>
      <c r="D74" s="27">
        <v>1998</v>
      </c>
      <c r="E74" s="32" t="s">
        <v>61</v>
      </c>
      <c r="F74" s="27">
        <v>1</v>
      </c>
      <c r="G74" s="27">
        <v>1</v>
      </c>
      <c r="H74" s="27">
        <v>4</v>
      </c>
      <c r="I74" s="27">
        <v>4</v>
      </c>
      <c r="J74" s="27">
        <f t="shared" si="12"/>
        <v>10</v>
      </c>
      <c r="K74" s="42" t="s">
        <v>101</v>
      </c>
      <c r="L74" s="30">
        <v>0.001597222222222222</v>
      </c>
      <c r="M74" s="40">
        <f t="shared" si="13"/>
        <v>0.0005787037037037037</v>
      </c>
      <c r="N74" s="30">
        <f t="shared" si="14"/>
        <v>0.0021759259259259258</v>
      </c>
      <c r="O74" s="30">
        <f t="shared" si="15"/>
        <v>0.0008101851851851848</v>
      </c>
    </row>
    <row r="75" spans="1:15" s="10" customFormat="1" ht="15">
      <c r="A75" s="38">
        <v>10</v>
      </c>
      <c r="B75" s="27">
        <v>53</v>
      </c>
      <c r="C75" s="51" t="s">
        <v>109</v>
      </c>
      <c r="D75" s="50">
        <v>1997</v>
      </c>
      <c r="E75" s="29" t="s">
        <v>27</v>
      </c>
      <c r="F75" s="27">
        <v>4</v>
      </c>
      <c r="G75" s="27">
        <v>5</v>
      </c>
      <c r="H75" s="27">
        <v>1</v>
      </c>
      <c r="I75" s="27">
        <v>3</v>
      </c>
      <c r="J75" s="27">
        <f t="shared" si="12"/>
        <v>13</v>
      </c>
      <c r="K75" s="30" t="s">
        <v>105</v>
      </c>
      <c r="L75" s="40">
        <v>0.0016087962962962963</v>
      </c>
      <c r="M75" s="40">
        <f t="shared" si="13"/>
        <v>0.0007523148148148147</v>
      </c>
      <c r="N75" s="30">
        <f t="shared" si="14"/>
        <v>0.002361111111111111</v>
      </c>
      <c r="O75" s="30">
        <f t="shared" si="15"/>
        <v>0.0009953703703703702</v>
      </c>
    </row>
    <row r="76" spans="1:15" s="10" customFormat="1" ht="15">
      <c r="A76" s="38"/>
      <c r="B76" s="27">
        <v>52</v>
      </c>
      <c r="C76" s="53" t="s">
        <v>46</v>
      </c>
      <c r="D76" s="27">
        <v>1998</v>
      </c>
      <c r="E76" s="53" t="s">
        <v>28</v>
      </c>
      <c r="F76" s="27"/>
      <c r="G76" s="27"/>
      <c r="H76" s="27"/>
      <c r="I76" s="27"/>
      <c r="J76" s="27"/>
      <c r="K76" s="30"/>
      <c r="L76" s="40"/>
      <c r="M76" s="40"/>
      <c r="N76" s="30" t="s">
        <v>123</v>
      </c>
      <c r="O76" s="78"/>
    </row>
    <row r="77" spans="1:14" s="10" customFormat="1" ht="15">
      <c r="A77" s="43"/>
      <c r="B77" s="23"/>
      <c r="C77" s="33"/>
      <c r="D77" s="23"/>
      <c r="E77" s="33"/>
      <c r="F77" s="23"/>
      <c r="G77" s="23"/>
      <c r="H77" s="23"/>
      <c r="I77" s="23"/>
      <c r="J77" s="23"/>
      <c r="K77" s="34"/>
      <c r="L77" s="45"/>
      <c r="M77" s="43"/>
      <c r="N77" s="16"/>
    </row>
    <row r="78" spans="1:14" s="10" customFormat="1" ht="15">
      <c r="A78" s="43"/>
      <c r="B78" s="23"/>
      <c r="C78" s="33"/>
      <c r="D78" s="23"/>
      <c r="E78" s="33"/>
      <c r="F78" s="23"/>
      <c r="G78" s="23"/>
      <c r="H78" s="23"/>
      <c r="I78" s="23"/>
      <c r="J78" s="23"/>
      <c r="K78" s="34"/>
      <c r="L78" s="45"/>
      <c r="M78" s="43"/>
      <c r="N78" s="16"/>
    </row>
    <row r="79" spans="1:14" s="10" customFormat="1" ht="15.75">
      <c r="A79" s="59" t="s">
        <v>7</v>
      </c>
      <c r="B79" s="59"/>
      <c r="C79" s="60"/>
      <c r="D79" s="59"/>
      <c r="E79" s="61"/>
      <c r="F79" s="79" t="s">
        <v>79</v>
      </c>
      <c r="G79" s="79"/>
      <c r="H79" s="79"/>
      <c r="I79" s="79"/>
      <c r="J79" s="79"/>
      <c r="K79" s="79"/>
      <c r="L79" s="79"/>
      <c r="M79" s="55"/>
      <c r="N79" s="1"/>
    </row>
    <row r="80" spans="1:15" s="10" customFormat="1" ht="15">
      <c r="A80" s="24" t="s">
        <v>0</v>
      </c>
      <c r="B80" s="24" t="s">
        <v>1</v>
      </c>
      <c r="C80" s="25" t="s">
        <v>2</v>
      </c>
      <c r="D80" s="25" t="s">
        <v>3</v>
      </c>
      <c r="E80" s="24" t="s">
        <v>4</v>
      </c>
      <c r="F80" s="24" t="s">
        <v>5</v>
      </c>
      <c r="G80" s="24" t="s">
        <v>8</v>
      </c>
      <c r="H80" s="24" t="s">
        <v>5</v>
      </c>
      <c r="I80" s="24" t="s">
        <v>8</v>
      </c>
      <c r="J80" s="24" t="s">
        <v>6</v>
      </c>
      <c r="K80" s="24" t="s">
        <v>72</v>
      </c>
      <c r="L80" s="26" t="s">
        <v>73</v>
      </c>
      <c r="M80" s="24" t="s">
        <v>74</v>
      </c>
      <c r="N80" s="24" t="s">
        <v>18</v>
      </c>
      <c r="O80" s="24" t="s">
        <v>124</v>
      </c>
    </row>
    <row r="81" spans="1:15" s="10" customFormat="1" ht="15">
      <c r="A81" s="38">
        <v>1</v>
      </c>
      <c r="B81" s="27">
        <v>42</v>
      </c>
      <c r="C81" s="29" t="s">
        <v>36</v>
      </c>
      <c r="D81" s="27">
        <v>1999</v>
      </c>
      <c r="E81" s="32" t="s">
        <v>37</v>
      </c>
      <c r="F81" s="27">
        <v>0</v>
      </c>
      <c r="G81" s="27">
        <v>1</v>
      </c>
      <c r="H81" s="27">
        <v>2</v>
      </c>
      <c r="I81" s="27">
        <v>4</v>
      </c>
      <c r="J81" s="27">
        <f>SUM(F81:I81)</f>
        <v>7</v>
      </c>
      <c r="K81" s="30" t="s">
        <v>103</v>
      </c>
      <c r="L81" s="40">
        <v>0.0011689814814814816</v>
      </c>
      <c r="M81" s="40">
        <f>J81*"0:00:05"</f>
        <v>0.0004050925925925926</v>
      </c>
      <c r="N81" s="30">
        <f>L81+M81</f>
        <v>0.001574074074074074</v>
      </c>
      <c r="O81" s="30">
        <f>N81-"0:02:16"</f>
        <v>0</v>
      </c>
    </row>
    <row r="82" spans="1:15" s="10" customFormat="1" ht="15">
      <c r="A82" s="27">
        <v>2</v>
      </c>
      <c r="B82" s="27">
        <v>40</v>
      </c>
      <c r="C82" s="48" t="s">
        <v>35</v>
      </c>
      <c r="D82" s="27">
        <v>1999</v>
      </c>
      <c r="E82" s="39" t="s">
        <v>25</v>
      </c>
      <c r="F82" s="27">
        <v>1</v>
      </c>
      <c r="G82" s="27">
        <v>4</v>
      </c>
      <c r="H82" s="27">
        <v>2</v>
      </c>
      <c r="I82" s="27">
        <v>4</v>
      </c>
      <c r="J82" s="27">
        <f>SUM(F82:I82)</f>
        <v>11</v>
      </c>
      <c r="K82" s="42" t="s">
        <v>101</v>
      </c>
      <c r="L82" s="30">
        <v>0.001412037037037037</v>
      </c>
      <c r="M82" s="40">
        <f>J82*"0:00:05"</f>
        <v>0.000636574074074074</v>
      </c>
      <c r="N82" s="30">
        <f>L82+M82</f>
        <v>0.002048611111111111</v>
      </c>
      <c r="O82" s="30">
        <f>N82-"0:02:16"</f>
        <v>0.00047453703703703677</v>
      </c>
    </row>
    <row r="83" spans="1:15" s="10" customFormat="1" ht="15">
      <c r="A83" s="38">
        <v>3</v>
      </c>
      <c r="B83" s="27">
        <v>43</v>
      </c>
      <c r="C83" s="29" t="s">
        <v>38</v>
      </c>
      <c r="D83" s="27">
        <v>1999</v>
      </c>
      <c r="E83" s="29" t="s">
        <v>33</v>
      </c>
      <c r="F83" s="27">
        <v>1</v>
      </c>
      <c r="G83" s="27">
        <v>2</v>
      </c>
      <c r="H83" s="27">
        <v>1</v>
      </c>
      <c r="I83" s="27">
        <v>4</v>
      </c>
      <c r="J83" s="27">
        <f>SUM(F83:I83)</f>
        <v>8</v>
      </c>
      <c r="K83" s="30" t="s">
        <v>104</v>
      </c>
      <c r="L83" s="40">
        <v>0.0016782407407407406</v>
      </c>
      <c r="M83" s="40">
        <f>J83*"0:00:05"</f>
        <v>0.0004629629629629629</v>
      </c>
      <c r="N83" s="30">
        <f>L83+M83</f>
        <v>0.0021412037037037033</v>
      </c>
      <c r="O83" s="30">
        <f>N83-"0:02:16"</f>
        <v>0.0005671296296296292</v>
      </c>
    </row>
    <row r="84" spans="1:15" s="10" customFormat="1" ht="15">
      <c r="A84" s="27">
        <v>4</v>
      </c>
      <c r="B84" s="27">
        <v>39</v>
      </c>
      <c r="C84" s="29" t="s">
        <v>34</v>
      </c>
      <c r="D84" s="27">
        <v>2000</v>
      </c>
      <c r="E84" s="29" t="s">
        <v>33</v>
      </c>
      <c r="F84" s="27">
        <v>3</v>
      </c>
      <c r="G84" s="27">
        <v>3</v>
      </c>
      <c r="H84" s="27">
        <v>3</v>
      </c>
      <c r="I84" s="27">
        <v>4</v>
      </c>
      <c r="J84" s="27">
        <f>SUM(F84:I84)</f>
        <v>13</v>
      </c>
      <c r="K84" s="42" t="s">
        <v>100</v>
      </c>
      <c r="L84" s="30">
        <v>0.0014699074074074074</v>
      </c>
      <c r="M84" s="40">
        <f>J84*"0:00:05"</f>
        <v>0.0007523148148148147</v>
      </c>
      <c r="N84" s="30">
        <f>L84+M84</f>
        <v>0.0022222222222222222</v>
      </c>
      <c r="O84" s="30">
        <f>N84-"0:02:16"</f>
        <v>0.0006481481481481481</v>
      </c>
    </row>
    <row r="85" spans="1:15" s="10" customFormat="1" ht="15">
      <c r="A85" s="38">
        <v>5</v>
      </c>
      <c r="B85" s="27">
        <v>41</v>
      </c>
      <c r="C85" s="29" t="s">
        <v>110</v>
      </c>
      <c r="D85" s="27">
        <v>2000</v>
      </c>
      <c r="E85" s="29" t="s">
        <v>27</v>
      </c>
      <c r="F85" s="27">
        <v>3</v>
      </c>
      <c r="G85" s="27">
        <v>4</v>
      </c>
      <c r="H85" s="27">
        <v>2</v>
      </c>
      <c r="I85" s="27">
        <v>4</v>
      </c>
      <c r="J85" s="27">
        <f>SUM(F85:I85)</f>
        <v>13</v>
      </c>
      <c r="K85" s="30" t="s">
        <v>102</v>
      </c>
      <c r="L85" s="40">
        <v>0.0019097222222222222</v>
      </c>
      <c r="M85" s="40">
        <f>J85*"0:00:05"</f>
        <v>0.0007523148148148147</v>
      </c>
      <c r="N85" s="30">
        <f>L85+M85</f>
        <v>0.002662037037037037</v>
      </c>
      <c r="O85" s="30">
        <f>N85-"0:02:16"</f>
        <v>0.0010879629629629629</v>
      </c>
    </row>
    <row r="86" spans="1:14" s="10" customFormat="1" ht="15">
      <c r="A86" s="43"/>
      <c r="B86" s="23"/>
      <c r="C86" s="33"/>
      <c r="D86" s="23"/>
      <c r="E86" s="33"/>
      <c r="F86" s="23"/>
      <c r="G86" s="23"/>
      <c r="H86" s="23"/>
      <c r="I86" s="23"/>
      <c r="J86" s="23"/>
      <c r="K86" s="34"/>
      <c r="L86" s="45"/>
      <c r="M86" s="43"/>
      <c r="N86" s="16"/>
    </row>
    <row r="87" spans="1:14" s="10" customFormat="1" ht="15">
      <c r="A87" s="43"/>
      <c r="B87" s="23"/>
      <c r="C87" s="33"/>
      <c r="D87" s="23"/>
      <c r="E87" s="33"/>
      <c r="F87" s="23"/>
      <c r="G87" s="23"/>
      <c r="H87" s="23"/>
      <c r="I87" s="23"/>
      <c r="J87" s="23"/>
      <c r="K87" s="34"/>
      <c r="L87" s="45"/>
      <c r="M87" s="43"/>
      <c r="N87" s="16"/>
    </row>
    <row r="88" spans="1:14" s="10" customFormat="1" ht="15.75">
      <c r="A88" s="59" t="s">
        <v>11</v>
      </c>
      <c r="B88" s="59"/>
      <c r="C88" s="60"/>
      <c r="D88" s="59"/>
      <c r="E88" s="61"/>
      <c r="F88" s="79" t="s">
        <v>79</v>
      </c>
      <c r="G88" s="79"/>
      <c r="H88" s="79"/>
      <c r="I88" s="79"/>
      <c r="J88" s="79"/>
      <c r="K88" s="79"/>
      <c r="L88" s="79"/>
      <c r="M88" s="55"/>
      <c r="N88" s="1"/>
    </row>
    <row r="89" spans="1:15" s="10" customFormat="1" ht="15">
      <c r="A89" s="24" t="s">
        <v>0</v>
      </c>
      <c r="B89" s="24" t="s">
        <v>1</v>
      </c>
      <c r="C89" s="25" t="s">
        <v>2</v>
      </c>
      <c r="D89" s="25" t="s">
        <v>3</v>
      </c>
      <c r="E89" s="24" t="s">
        <v>4</v>
      </c>
      <c r="F89" s="24" t="s">
        <v>5</v>
      </c>
      <c r="G89" s="24" t="s">
        <v>8</v>
      </c>
      <c r="H89" s="24" t="s">
        <v>5</v>
      </c>
      <c r="I89" s="24" t="s">
        <v>8</v>
      </c>
      <c r="J89" s="24" t="s">
        <v>6</v>
      </c>
      <c r="K89" s="24" t="s">
        <v>72</v>
      </c>
      <c r="L89" s="26" t="s">
        <v>73</v>
      </c>
      <c r="M89" s="24" t="s">
        <v>74</v>
      </c>
      <c r="N89" s="24" t="s">
        <v>18</v>
      </c>
      <c r="O89" s="24" t="s">
        <v>124</v>
      </c>
    </row>
    <row r="90" spans="1:15" s="10" customFormat="1" ht="15">
      <c r="A90" s="27">
        <v>1</v>
      </c>
      <c r="B90" s="27">
        <v>56</v>
      </c>
      <c r="C90" s="29" t="s">
        <v>71</v>
      </c>
      <c r="D90" s="27">
        <v>1996</v>
      </c>
      <c r="E90" s="31" t="s">
        <v>27</v>
      </c>
      <c r="F90" s="27">
        <v>1</v>
      </c>
      <c r="G90" s="27">
        <v>2</v>
      </c>
      <c r="H90" s="27">
        <v>1</v>
      </c>
      <c r="I90" s="27">
        <v>3</v>
      </c>
      <c r="J90" s="27">
        <f>SUM(F90:I90)</f>
        <v>7</v>
      </c>
      <c r="K90" s="30" t="s">
        <v>107</v>
      </c>
      <c r="L90" s="30">
        <v>0.0011574074074074073</v>
      </c>
      <c r="M90" s="40">
        <f>J90*"0:00:05"</f>
        <v>0.0004050925925925926</v>
      </c>
      <c r="N90" s="30">
        <f>L90+M90</f>
        <v>0.0015624999999999999</v>
      </c>
      <c r="O90" s="30">
        <v>0</v>
      </c>
    </row>
    <row r="91" spans="1:15" s="10" customFormat="1" ht="15">
      <c r="A91" s="38"/>
      <c r="B91" s="27">
        <v>55</v>
      </c>
      <c r="C91" s="51" t="s">
        <v>65</v>
      </c>
      <c r="D91" s="50">
        <v>1995</v>
      </c>
      <c r="E91" s="69" t="s">
        <v>28</v>
      </c>
      <c r="F91" s="27"/>
      <c r="G91" s="27"/>
      <c r="H91" s="27"/>
      <c r="I91" s="27"/>
      <c r="J91" s="27"/>
      <c r="K91" s="30" t="s">
        <v>105</v>
      </c>
      <c r="L91" s="30"/>
      <c r="M91" s="40"/>
      <c r="N91" s="30" t="s">
        <v>123</v>
      </c>
      <c r="O91" s="27"/>
    </row>
    <row r="92" spans="1:14" s="10" customFormat="1" ht="15">
      <c r="A92" s="23"/>
      <c r="B92" s="23"/>
      <c r="C92" s="33"/>
      <c r="D92" s="23"/>
      <c r="E92" s="33"/>
      <c r="F92" s="23"/>
      <c r="G92" s="23"/>
      <c r="H92" s="23"/>
      <c r="I92" s="23"/>
      <c r="J92" s="23"/>
      <c r="K92" s="34"/>
      <c r="L92" s="34"/>
      <c r="M92" s="45"/>
      <c r="N92" s="3"/>
    </row>
    <row r="93" spans="1:14" s="10" customFormat="1" ht="15.75">
      <c r="A93" s="59" t="s">
        <v>125</v>
      </c>
      <c r="B93" s="59"/>
      <c r="C93" s="60"/>
      <c r="D93" s="59"/>
      <c r="E93" s="61"/>
      <c r="F93" s="79" t="s">
        <v>79</v>
      </c>
      <c r="G93" s="79"/>
      <c r="H93" s="79"/>
      <c r="I93" s="79"/>
      <c r="J93" s="79"/>
      <c r="K93" s="79"/>
      <c r="L93" s="79"/>
      <c r="M93" s="45"/>
      <c r="N93" s="3"/>
    </row>
    <row r="94" spans="1:15" s="10" customFormat="1" ht="15">
      <c r="A94" s="24" t="s">
        <v>0</v>
      </c>
      <c r="B94" s="24" t="s">
        <v>1</v>
      </c>
      <c r="C94" s="25" t="s">
        <v>2</v>
      </c>
      <c r="D94" s="25" t="s">
        <v>3</v>
      </c>
      <c r="E94" s="24" t="s">
        <v>4</v>
      </c>
      <c r="F94" s="24" t="s">
        <v>5</v>
      </c>
      <c r="G94" s="24" t="s">
        <v>8</v>
      </c>
      <c r="H94" s="24" t="s">
        <v>5</v>
      </c>
      <c r="I94" s="24" t="s">
        <v>8</v>
      </c>
      <c r="J94" s="24" t="s">
        <v>6</v>
      </c>
      <c r="K94" s="24" t="s">
        <v>72</v>
      </c>
      <c r="L94" s="26" t="s">
        <v>73</v>
      </c>
      <c r="M94" s="74" t="s">
        <v>74</v>
      </c>
      <c r="N94" s="75" t="s">
        <v>18</v>
      </c>
      <c r="O94" s="24" t="s">
        <v>124</v>
      </c>
    </row>
    <row r="95" spans="1:15" s="10" customFormat="1" ht="15">
      <c r="A95" s="38">
        <v>1</v>
      </c>
      <c r="B95" s="27">
        <v>57</v>
      </c>
      <c r="C95" s="48" t="s">
        <v>116</v>
      </c>
      <c r="D95" s="27">
        <v>1996</v>
      </c>
      <c r="E95" s="32" t="s">
        <v>117</v>
      </c>
      <c r="F95" s="27">
        <v>1</v>
      </c>
      <c r="G95" s="27">
        <v>1</v>
      </c>
      <c r="H95" s="27">
        <v>1</v>
      </c>
      <c r="I95" s="27">
        <v>4</v>
      </c>
      <c r="J95" s="27">
        <f>SUM(F95:I95)</f>
        <v>7</v>
      </c>
      <c r="K95" s="30"/>
      <c r="L95" s="30">
        <v>0.0010416666666666667</v>
      </c>
      <c r="M95" s="40">
        <f>J95*"0:00:05"</f>
        <v>0.0004050925925925926</v>
      </c>
      <c r="N95" s="30">
        <f>L95+M95</f>
        <v>0.0014467592592592592</v>
      </c>
      <c r="O95" s="30">
        <v>0</v>
      </c>
    </row>
    <row r="96" spans="1:14" s="10" customFormat="1" ht="15">
      <c r="A96" s="43"/>
      <c r="B96" s="23"/>
      <c r="C96" s="67"/>
      <c r="D96" s="23"/>
      <c r="E96" s="46"/>
      <c r="F96" s="23"/>
      <c r="G96" s="23"/>
      <c r="H96" s="23"/>
      <c r="I96" s="23"/>
      <c r="J96" s="23"/>
      <c r="K96" s="34"/>
      <c r="L96" s="34"/>
      <c r="M96" s="45"/>
      <c r="N96" s="3"/>
    </row>
    <row r="97" spans="1:14" s="10" customFormat="1" ht="15.75">
      <c r="A97" s="59" t="s">
        <v>14</v>
      </c>
      <c r="B97" s="59"/>
      <c r="C97" s="60"/>
      <c r="D97" s="59"/>
      <c r="E97" s="61"/>
      <c r="F97" s="79" t="s">
        <v>79</v>
      </c>
      <c r="G97" s="79"/>
      <c r="H97" s="79"/>
      <c r="I97" s="79"/>
      <c r="J97" s="79"/>
      <c r="K97" s="79"/>
      <c r="L97" s="79"/>
      <c r="M97" s="55"/>
      <c r="N97" s="1"/>
    </row>
    <row r="98" spans="1:15" s="10" customFormat="1" ht="15">
      <c r="A98" s="24" t="s">
        <v>0</v>
      </c>
      <c r="B98" s="24" t="s">
        <v>1</v>
      </c>
      <c r="C98" s="25" t="s">
        <v>2</v>
      </c>
      <c r="D98" s="25" t="s">
        <v>3</v>
      </c>
      <c r="E98" s="24" t="s">
        <v>4</v>
      </c>
      <c r="F98" s="24" t="s">
        <v>5</v>
      </c>
      <c r="G98" s="24" t="s">
        <v>8</v>
      </c>
      <c r="H98" s="24" t="s">
        <v>5</v>
      </c>
      <c r="I98" s="24" t="s">
        <v>8</v>
      </c>
      <c r="J98" s="24" t="s">
        <v>6</v>
      </c>
      <c r="K98" s="24" t="s">
        <v>72</v>
      </c>
      <c r="L98" s="26" t="s">
        <v>73</v>
      </c>
      <c r="M98" s="24" t="s">
        <v>74</v>
      </c>
      <c r="N98" s="24" t="s">
        <v>18</v>
      </c>
      <c r="O98" s="24" t="s">
        <v>124</v>
      </c>
    </row>
    <row r="99" spans="1:15" s="10" customFormat="1" ht="15">
      <c r="A99" s="38">
        <v>1</v>
      </c>
      <c r="B99" s="27">
        <v>36</v>
      </c>
      <c r="C99" s="29" t="s">
        <v>48</v>
      </c>
      <c r="D99" s="27">
        <v>1980</v>
      </c>
      <c r="E99" s="32" t="s">
        <v>33</v>
      </c>
      <c r="F99" s="27">
        <v>1</v>
      </c>
      <c r="G99" s="27">
        <v>2</v>
      </c>
      <c r="H99" s="27">
        <v>1</v>
      </c>
      <c r="I99" s="27">
        <v>2</v>
      </c>
      <c r="J99" s="27">
        <f>SUM(F99:I99)</f>
        <v>6</v>
      </c>
      <c r="K99" s="42" t="s">
        <v>100</v>
      </c>
      <c r="L99" s="30">
        <v>0.0015856481481481479</v>
      </c>
      <c r="M99" s="40">
        <f>J99*"0:00:05"</f>
        <v>0.0003472222222222222</v>
      </c>
      <c r="N99" s="30">
        <f>L99+M99</f>
        <v>0.00193287037037037</v>
      </c>
      <c r="O99" s="30">
        <f>N99-"0:02:47"</f>
        <v>0</v>
      </c>
    </row>
    <row r="100" spans="1:15" s="10" customFormat="1" ht="15">
      <c r="A100" s="27">
        <v>2</v>
      </c>
      <c r="B100" s="27">
        <v>38</v>
      </c>
      <c r="C100" s="29" t="s">
        <v>50</v>
      </c>
      <c r="D100" s="27">
        <v>1981</v>
      </c>
      <c r="E100" s="32" t="s">
        <v>40</v>
      </c>
      <c r="F100" s="27">
        <v>1</v>
      </c>
      <c r="G100" s="27">
        <v>1</v>
      </c>
      <c r="H100" s="27">
        <v>3</v>
      </c>
      <c r="I100" s="27">
        <v>1</v>
      </c>
      <c r="J100" s="27">
        <f>SUM(F100:I100)</f>
        <v>6</v>
      </c>
      <c r="K100" s="30" t="s">
        <v>102</v>
      </c>
      <c r="L100" s="30">
        <v>0.0018055555555555557</v>
      </c>
      <c r="M100" s="40">
        <f>J100*"0:00:05"</f>
        <v>0.0003472222222222222</v>
      </c>
      <c r="N100" s="30">
        <f>L100+M100</f>
        <v>0.0021527777777777778</v>
      </c>
      <c r="O100" s="30">
        <f>N100-"0:02:47"</f>
        <v>0.00021990740740740738</v>
      </c>
    </row>
    <row r="101" spans="1:15" s="10" customFormat="1" ht="15">
      <c r="A101" s="38">
        <v>3</v>
      </c>
      <c r="B101" s="27">
        <v>59</v>
      </c>
      <c r="C101" s="29" t="s">
        <v>119</v>
      </c>
      <c r="D101" s="27">
        <v>1977</v>
      </c>
      <c r="E101" s="32" t="s">
        <v>27</v>
      </c>
      <c r="F101" s="27">
        <v>2</v>
      </c>
      <c r="G101" s="27">
        <v>3</v>
      </c>
      <c r="H101" s="27">
        <v>0</v>
      </c>
      <c r="I101" s="27">
        <v>2</v>
      </c>
      <c r="J101" s="27">
        <f>SUM(F101:I101)</f>
        <v>7</v>
      </c>
      <c r="K101" s="30"/>
      <c r="L101" s="30">
        <v>0.0020949074074074073</v>
      </c>
      <c r="M101" s="40">
        <f>J101*"0:00:05"</f>
        <v>0.0004050925925925926</v>
      </c>
      <c r="N101" s="30">
        <f>L101+M101</f>
        <v>0.0025</v>
      </c>
      <c r="O101" s="30">
        <f>N101-"0:02:47"</f>
        <v>0.0005671296296296297</v>
      </c>
    </row>
    <row r="102" spans="1:15" s="10" customFormat="1" ht="15">
      <c r="A102" s="27">
        <v>4</v>
      </c>
      <c r="B102" s="27">
        <v>37</v>
      </c>
      <c r="C102" s="29" t="s">
        <v>111</v>
      </c>
      <c r="D102" s="27">
        <v>1987</v>
      </c>
      <c r="E102" s="29" t="s">
        <v>27</v>
      </c>
      <c r="F102" s="27">
        <v>3</v>
      </c>
      <c r="G102" s="27">
        <v>4</v>
      </c>
      <c r="H102" s="27">
        <v>5</v>
      </c>
      <c r="I102" s="27">
        <v>3</v>
      </c>
      <c r="J102" s="27">
        <f>SUM(F102:I102)</f>
        <v>15</v>
      </c>
      <c r="K102" s="42" t="s">
        <v>101</v>
      </c>
      <c r="L102" s="30">
        <v>0.0017245370370370372</v>
      </c>
      <c r="M102" s="40">
        <f>J102*"0:00:05"</f>
        <v>0.0008680555555555555</v>
      </c>
      <c r="N102" s="30">
        <f>L102+M102</f>
        <v>0.0025925925925925925</v>
      </c>
      <c r="O102" s="30">
        <f>N102-"0:02:47"</f>
        <v>0.0006597222222222221</v>
      </c>
    </row>
    <row r="103" spans="1:14" s="10" customFormat="1" ht="15">
      <c r="A103" s="23"/>
      <c r="B103" s="23"/>
      <c r="C103" s="33"/>
      <c r="D103" s="23"/>
      <c r="E103" s="46"/>
      <c r="F103" s="23"/>
      <c r="G103" s="23"/>
      <c r="H103" s="23"/>
      <c r="I103" s="23"/>
      <c r="J103" s="23"/>
      <c r="K103" s="34"/>
      <c r="L103" s="34"/>
      <c r="M103" s="45"/>
      <c r="N103" s="3"/>
    </row>
    <row r="104" spans="1:14" s="10" customFormat="1" ht="15">
      <c r="A104" s="23"/>
      <c r="B104" s="23"/>
      <c r="C104" s="33"/>
      <c r="D104" s="23"/>
      <c r="E104" s="46"/>
      <c r="F104" s="23"/>
      <c r="G104" s="23"/>
      <c r="H104" s="23"/>
      <c r="I104" s="23"/>
      <c r="J104" s="23"/>
      <c r="K104" s="34"/>
      <c r="L104" s="34"/>
      <c r="M104" s="45"/>
      <c r="N104" s="3"/>
    </row>
    <row r="105" spans="1:14" s="10" customFormat="1" ht="15.75">
      <c r="A105" s="59" t="s">
        <v>20</v>
      </c>
      <c r="B105" s="59"/>
      <c r="C105" s="60"/>
      <c r="D105" s="59"/>
      <c r="E105" s="61"/>
      <c r="F105" s="79" t="s">
        <v>79</v>
      </c>
      <c r="G105" s="79"/>
      <c r="H105" s="79"/>
      <c r="I105" s="79"/>
      <c r="J105" s="79"/>
      <c r="K105" s="79"/>
      <c r="L105" s="79"/>
      <c r="M105" s="55"/>
      <c r="N105" s="1"/>
    </row>
    <row r="106" spans="1:15" s="10" customFormat="1" ht="15">
      <c r="A106" s="24" t="s">
        <v>0</v>
      </c>
      <c r="B106" s="24" t="s">
        <v>1</v>
      </c>
      <c r="C106" s="25" t="s">
        <v>2</v>
      </c>
      <c r="D106" s="25" t="s">
        <v>3</v>
      </c>
      <c r="E106" s="24" t="s">
        <v>4</v>
      </c>
      <c r="F106" s="24" t="s">
        <v>5</v>
      </c>
      <c r="G106" s="24" t="s">
        <v>8</v>
      </c>
      <c r="H106" s="24" t="s">
        <v>5</v>
      </c>
      <c r="I106" s="24" t="s">
        <v>8</v>
      </c>
      <c r="J106" s="24" t="s">
        <v>6</v>
      </c>
      <c r="K106" s="24" t="s">
        <v>72</v>
      </c>
      <c r="L106" s="26" t="s">
        <v>73</v>
      </c>
      <c r="M106" s="24" t="s">
        <v>74</v>
      </c>
      <c r="N106" s="24" t="s">
        <v>18</v>
      </c>
      <c r="O106" s="24" t="s">
        <v>124</v>
      </c>
    </row>
    <row r="107" spans="1:15" s="10" customFormat="1" ht="15">
      <c r="A107" s="38">
        <v>1</v>
      </c>
      <c r="B107" s="27">
        <v>30</v>
      </c>
      <c r="C107" s="41" t="s">
        <v>47</v>
      </c>
      <c r="D107" s="27">
        <v>1979</v>
      </c>
      <c r="E107" s="48" t="s">
        <v>33</v>
      </c>
      <c r="F107" s="27">
        <v>1</v>
      </c>
      <c r="G107" s="27">
        <v>2</v>
      </c>
      <c r="H107" s="27">
        <v>1</v>
      </c>
      <c r="I107" s="27">
        <v>4</v>
      </c>
      <c r="J107" s="27">
        <f>SUM(F107:I107)</f>
        <v>8</v>
      </c>
      <c r="K107" s="30" t="s">
        <v>103</v>
      </c>
      <c r="L107" s="30">
        <v>0.0018981481481481482</v>
      </c>
      <c r="M107" s="40">
        <f>J107*"0:00:05"</f>
        <v>0.0004629629629629629</v>
      </c>
      <c r="N107" s="30">
        <f>L107+M107</f>
        <v>0.002361111111111111</v>
      </c>
      <c r="O107" s="30">
        <v>0</v>
      </c>
    </row>
    <row r="108" spans="1:14" s="10" customFormat="1" ht="15">
      <c r="A108" s="23"/>
      <c r="B108" s="23"/>
      <c r="C108" s="33"/>
      <c r="D108" s="23"/>
      <c r="E108" s="33"/>
      <c r="F108" s="23"/>
      <c r="G108" s="23"/>
      <c r="H108" s="23"/>
      <c r="I108" s="23"/>
      <c r="J108" s="23"/>
      <c r="K108" s="34"/>
      <c r="L108" s="34"/>
      <c r="M108" s="45"/>
      <c r="N108" s="3"/>
    </row>
    <row r="109" spans="1:14" s="10" customFormat="1" ht="15">
      <c r="A109" s="43"/>
      <c r="B109" s="23"/>
      <c r="C109" s="33"/>
      <c r="D109" s="23"/>
      <c r="E109" s="33"/>
      <c r="F109" s="23"/>
      <c r="G109" s="23"/>
      <c r="H109" s="23"/>
      <c r="I109" s="23"/>
      <c r="J109" s="23"/>
      <c r="K109" s="34"/>
      <c r="L109" s="45"/>
      <c r="M109" s="43"/>
      <c r="N109" s="16"/>
    </row>
    <row r="110" spans="1:17" s="63" customFormat="1" ht="16.5" customHeight="1">
      <c r="A110" s="59" t="s">
        <v>19</v>
      </c>
      <c r="B110" s="59"/>
      <c r="C110" s="60"/>
      <c r="D110" s="59"/>
      <c r="E110" s="61"/>
      <c r="F110" s="79" t="s">
        <v>79</v>
      </c>
      <c r="G110" s="79"/>
      <c r="H110" s="79"/>
      <c r="I110" s="79"/>
      <c r="J110" s="79"/>
      <c r="K110" s="79"/>
      <c r="L110" s="79"/>
      <c r="M110" s="55"/>
      <c r="N110" s="1"/>
      <c r="O110" s="65"/>
      <c r="P110" s="65"/>
      <c r="Q110" s="65"/>
    </row>
    <row r="111" spans="1:15" s="64" customFormat="1" ht="15">
      <c r="A111" s="24" t="s">
        <v>0</v>
      </c>
      <c r="B111" s="24" t="s">
        <v>1</v>
      </c>
      <c r="C111" s="25" t="s">
        <v>2</v>
      </c>
      <c r="D111" s="25" t="s">
        <v>3</v>
      </c>
      <c r="E111" s="24" t="s">
        <v>4</v>
      </c>
      <c r="F111" s="24" t="s">
        <v>5</v>
      </c>
      <c r="G111" s="24" t="s">
        <v>8</v>
      </c>
      <c r="H111" s="24" t="s">
        <v>5</v>
      </c>
      <c r="I111" s="24" t="s">
        <v>8</v>
      </c>
      <c r="J111" s="24" t="s">
        <v>6</v>
      </c>
      <c r="K111" s="24" t="s">
        <v>72</v>
      </c>
      <c r="L111" s="26" t="s">
        <v>73</v>
      </c>
      <c r="M111" s="24" t="s">
        <v>74</v>
      </c>
      <c r="N111" s="24" t="s">
        <v>18</v>
      </c>
      <c r="O111" s="24" t="s">
        <v>124</v>
      </c>
    </row>
    <row r="112" spans="1:17" s="19" customFormat="1" ht="15">
      <c r="A112" s="27">
        <v>1</v>
      </c>
      <c r="B112" s="27">
        <v>35</v>
      </c>
      <c r="C112" s="31" t="s">
        <v>113</v>
      </c>
      <c r="D112" s="27">
        <v>1965</v>
      </c>
      <c r="E112" s="29" t="s">
        <v>49</v>
      </c>
      <c r="F112" s="27">
        <v>1</v>
      </c>
      <c r="G112" s="27">
        <v>0</v>
      </c>
      <c r="H112" s="27">
        <v>1</v>
      </c>
      <c r="I112" s="27">
        <v>3</v>
      </c>
      <c r="J112" s="27">
        <f>SUM(F112:I112)</f>
        <v>5</v>
      </c>
      <c r="K112" s="30" t="s">
        <v>105</v>
      </c>
      <c r="L112" s="30">
        <v>0.0017939814814814815</v>
      </c>
      <c r="M112" s="40">
        <f>J112*"0:00:05"</f>
        <v>0.00028935185185185184</v>
      </c>
      <c r="N112" s="30">
        <f>L112+M112</f>
        <v>0.0020833333333333333</v>
      </c>
      <c r="O112" s="30">
        <f>N112-"0:03:00"</f>
        <v>0</v>
      </c>
      <c r="P112" s="10"/>
      <c r="Q112" s="10"/>
    </row>
    <row r="113" spans="1:17" s="19" customFormat="1" ht="15">
      <c r="A113" s="27">
        <v>2</v>
      </c>
      <c r="B113" s="27">
        <v>34</v>
      </c>
      <c r="C113" s="41" t="s">
        <v>112</v>
      </c>
      <c r="D113" s="27">
        <v>1964</v>
      </c>
      <c r="E113" s="32" t="s">
        <v>33</v>
      </c>
      <c r="F113" s="27">
        <v>1</v>
      </c>
      <c r="G113" s="27">
        <v>3</v>
      </c>
      <c r="H113" s="27">
        <v>3</v>
      </c>
      <c r="I113" s="27">
        <v>5</v>
      </c>
      <c r="J113" s="27">
        <f>SUM(F113:I113)</f>
        <v>12</v>
      </c>
      <c r="K113" s="30" t="s">
        <v>104</v>
      </c>
      <c r="L113" s="30">
        <v>0.0018750000000000001</v>
      </c>
      <c r="M113" s="40">
        <f>J113*"0:00:05"</f>
        <v>0.0006944444444444444</v>
      </c>
      <c r="N113" s="30">
        <f>L113+M113</f>
        <v>0.0025694444444444445</v>
      </c>
      <c r="O113" s="30">
        <f>N113-"0:03:00"</f>
        <v>0.0004861111111111112</v>
      </c>
      <c r="P113" s="10"/>
      <c r="Q113" s="10"/>
    </row>
    <row r="114" spans="1:17" s="10" customFormat="1" ht="15">
      <c r="A114" s="27">
        <v>3</v>
      </c>
      <c r="B114" s="27">
        <v>32</v>
      </c>
      <c r="C114" s="53" t="s">
        <v>51</v>
      </c>
      <c r="D114" s="50">
        <v>1961</v>
      </c>
      <c r="E114" s="53" t="s">
        <v>27</v>
      </c>
      <c r="F114" s="27">
        <v>2</v>
      </c>
      <c r="G114" s="27">
        <v>2</v>
      </c>
      <c r="H114" s="27">
        <v>1</v>
      </c>
      <c r="I114" s="27">
        <v>3</v>
      </c>
      <c r="J114" s="27">
        <f>SUM(F114:I114)</f>
        <v>8</v>
      </c>
      <c r="K114" s="42" t="s">
        <v>100</v>
      </c>
      <c r="L114" s="30">
        <v>0.0021759259259259258</v>
      </c>
      <c r="M114" s="40">
        <f>J114*"0:00:05"</f>
        <v>0.0004629629629629629</v>
      </c>
      <c r="N114" s="30">
        <f>L114+M114</f>
        <v>0.0026388888888888885</v>
      </c>
      <c r="O114" s="30">
        <f>N114-"0:03:00"</f>
        <v>0.0005555555555555552</v>
      </c>
      <c r="P114" s="19"/>
      <c r="Q114" s="19"/>
    </row>
    <row r="115" spans="1:17" s="10" customFormat="1" ht="15">
      <c r="A115" s="27"/>
      <c r="B115" s="27">
        <v>33</v>
      </c>
      <c r="C115" s="29" t="s">
        <v>52</v>
      </c>
      <c r="D115" s="27">
        <v>1959</v>
      </c>
      <c r="E115" s="29" t="s">
        <v>53</v>
      </c>
      <c r="F115" s="27"/>
      <c r="G115" s="27"/>
      <c r="H115" s="27"/>
      <c r="I115" s="27"/>
      <c r="J115" s="27"/>
      <c r="K115" s="42" t="s">
        <v>101</v>
      </c>
      <c r="L115" s="30"/>
      <c r="M115" s="40"/>
      <c r="N115" s="30" t="s">
        <v>123</v>
      </c>
      <c r="O115" s="30"/>
      <c r="P115" s="19"/>
      <c r="Q115" s="19"/>
    </row>
    <row r="116" spans="1:14" s="10" customFormat="1" ht="15">
      <c r="A116" s="23"/>
      <c r="B116" s="23"/>
      <c r="C116" s="33"/>
      <c r="D116" s="23"/>
      <c r="E116" s="33"/>
      <c r="F116" s="23"/>
      <c r="G116" s="23"/>
      <c r="H116" s="23"/>
      <c r="I116" s="23"/>
      <c r="J116" s="23"/>
      <c r="K116" s="34"/>
      <c r="L116" s="34"/>
      <c r="M116" s="45"/>
      <c r="N116" s="34"/>
    </row>
    <row r="117" spans="1:14" s="10" customFormat="1" ht="15.75">
      <c r="A117" s="59" t="s">
        <v>64</v>
      </c>
      <c r="B117" s="59"/>
      <c r="C117" s="60"/>
      <c r="D117" s="59"/>
      <c r="E117" s="61"/>
      <c r="F117" s="79" t="s">
        <v>79</v>
      </c>
      <c r="G117" s="79"/>
      <c r="H117" s="79"/>
      <c r="I117" s="79"/>
      <c r="J117" s="79"/>
      <c r="K117" s="79"/>
      <c r="L117" s="79"/>
      <c r="M117" s="55"/>
      <c r="N117" s="1"/>
    </row>
    <row r="118" spans="1:15" s="10" customFormat="1" ht="15">
      <c r="A118" s="24" t="s">
        <v>0</v>
      </c>
      <c r="B118" s="24" t="s">
        <v>1</v>
      </c>
      <c r="C118" s="25" t="s">
        <v>2</v>
      </c>
      <c r="D118" s="25" t="s">
        <v>3</v>
      </c>
      <c r="E118" s="24" t="s">
        <v>4</v>
      </c>
      <c r="F118" s="24" t="s">
        <v>5</v>
      </c>
      <c r="G118" s="24" t="s">
        <v>8</v>
      </c>
      <c r="H118" s="24" t="s">
        <v>5</v>
      </c>
      <c r="I118" s="24" t="s">
        <v>8</v>
      </c>
      <c r="J118" s="24" t="s">
        <v>6</v>
      </c>
      <c r="K118" s="24" t="s">
        <v>72</v>
      </c>
      <c r="L118" s="26" t="s">
        <v>73</v>
      </c>
      <c r="M118" s="24" t="s">
        <v>74</v>
      </c>
      <c r="N118" s="24" t="s">
        <v>18</v>
      </c>
      <c r="O118" s="24" t="s">
        <v>124</v>
      </c>
    </row>
    <row r="119" spans="1:15" s="10" customFormat="1" ht="15">
      <c r="A119" s="27">
        <v>1</v>
      </c>
      <c r="B119" s="27">
        <v>58</v>
      </c>
      <c r="C119" s="53" t="s">
        <v>118</v>
      </c>
      <c r="D119" s="27">
        <v>1950</v>
      </c>
      <c r="E119" s="29" t="s">
        <v>49</v>
      </c>
      <c r="F119" s="27">
        <v>0</v>
      </c>
      <c r="G119" s="27">
        <v>3</v>
      </c>
      <c r="H119" s="27">
        <v>3</v>
      </c>
      <c r="I119" s="27">
        <v>3</v>
      </c>
      <c r="J119" s="27">
        <f>SUM(F119:I119)</f>
        <v>9</v>
      </c>
      <c r="K119" s="30" t="s">
        <v>104</v>
      </c>
      <c r="L119" s="30">
        <v>0.002013888888888889</v>
      </c>
      <c r="M119" s="40">
        <f>J119*"0:00:05"</f>
        <v>0.0005208333333333333</v>
      </c>
      <c r="N119" s="30">
        <f>L119+M119</f>
        <v>0.002534722222222222</v>
      </c>
      <c r="O119" s="30">
        <f>N119-"0:03:39"</f>
        <v>0</v>
      </c>
    </row>
    <row r="120" spans="1:15" s="10" customFormat="1" ht="15">
      <c r="A120" s="27">
        <v>2</v>
      </c>
      <c r="B120" s="27">
        <v>31</v>
      </c>
      <c r="C120" s="29" t="s">
        <v>67</v>
      </c>
      <c r="D120" s="27">
        <v>1942</v>
      </c>
      <c r="E120" s="32" t="s">
        <v>68</v>
      </c>
      <c r="F120" s="27">
        <v>2</v>
      </c>
      <c r="G120" s="27">
        <v>2</v>
      </c>
      <c r="H120" s="27">
        <v>1</v>
      </c>
      <c r="I120" s="27">
        <v>1</v>
      </c>
      <c r="J120" s="27">
        <f>SUM(F120:I120)</f>
        <v>6</v>
      </c>
      <c r="K120" s="30" t="s">
        <v>102</v>
      </c>
      <c r="L120" s="30">
        <v>0.0028124999999999995</v>
      </c>
      <c r="M120" s="40">
        <f>J120*"0:00:05"</f>
        <v>0.0003472222222222222</v>
      </c>
      <c r="N120" s="30">
        <f>L120+M120</f>
        <v>0.0031597222222222218</v>
      </c>
      <c r="O120" s="30">
        <f>N120-"0:03:39"</f>
        <v>0.0006249999999999997</v>
      </c>
    </row>
    <row r="121" spans="1:17" ht="15" customHeight="1">
      <c r="A121" s="23"/>
      <c r="B121" s="23"/>
      <c r="C121" s="67"/>
      <c r="D121" s="23"/>
      <c r="E121" s="46"/>
      <c r="F121" s="23"/>
      <c r="G121" s="23"/>
      <c r="H121" s="23"/>
      <c r="I121" s="23"/>
      <c r="J121" s="23"/>
      <c r="K121" s="34"/>
      <c r="L121" s="34"/>
      <c r="M121" s="34"/>
      <c r="O121" s="15"/>
      <c r="P121" s="15"/>
      <c r="Q121" s="15"/>
    </row>
    <row r="122" spans="1:14" s="9" customFormat="1" ht="15">
      <c r="A122" s="19" t="s">
        <v>15</v>
      </c>
      <c r="B122" s="33"/>
      <c r="C122" s="22"/>
      <c r="D122" s="36"/>
      <c r="E122" s="52"/>
      <c r="F122" s="21"/>
      <c r="G122" s="21"/>
      <c r="H122" s="21"/>
      <c r="I122" s="21"/>
      <c r="J122" s="21"/>
      <c r="K122" s="44"/>
      <c r="L122" s="45"/>
      <c r="M122" s="45"/>
      <c r="N122" s="71"/>
    </row>
    <row r="123" spans="1:14" s="9" customFormat="1" ht="15">
      <c r="A123" s="19" t="s">
        <v>12</v>
      </c>
      <c r="B123" s="19"/>
      <c r="C123" s="23"/>
      <c r="D123" s="23"/>
      <c r="E123" s="46"/>
      <c r="F123" s="43"/>
      <c r="G123" s="43"/>
      <c r="H123" s="43"/>
      <c r="I123" s="43"/>
      <c r="J123" s="43"/>
      <c r="K123" s="45"/>
      <c r="L123" s="45"/>
      <c r="M123" s="45"/>
      <c r="N123" s="71"/>
    </row>
    <row r="124" spans="1:14" s="9" customFormat="1" ht="15">
      <c r="A124" s="43"/>
      <c r="B124" s="23"/>
      <c r="C124" s="33"/>
      <c r="D124" s="23"/>
      <c r="E124" s="46"/>
      <c r="F124" s="43"/>
      <c r="G124" s="43"/>
      <c r="H124" s="43"/>
      <c r="I124" s="43"/>
      <c r="J124" s="43"/>
      <c r="K124" s="45"/>
      <c r="L124" s="45"/>
      <c r="M124" s="45"/>
      <c r="N124" s="71"/>
    </row>
    <row r="125" spans="4:14" s="9" customFormat="1" ht="15">
      <c r="D125" s="23"/>
      <c r="E125" s="46"/>
      <c r="F125" s="23"/>
      <c r="G125" s="23"/>
      <c r="H125" s="23"/>
      <c r="I125" s="23"/>
      <c r="J125" s="23"/>
      <c r="K125" s="23"/>
      <c r="L125" s="34"/>
      <c r="M125" s="20"/>
      <c r="N125" s="71"/>
    </row>
    <row r="126" spans="4:14" s="9" customFormat="1" ht="15">
      <c r="D126" s="23"/>
      <c r="E126" s="46"/>
      <c r="F126" s="23"/>
      <c r="G126" s="23"/>
      <c r="H126" s="23"/>
      <c r="I126" s="23"/>
      <c r="J126" s="23"/>
      <c r="K126" s="23"/>
      <c r="L126" s="34"/>
      <c r="M126" s="20"/>
      <c r="N126" s="71"/>
    </row>
    <row r="127" spans="1:14" s="9" customFormat="1" ht="15">
      <c r="A127" s="19"/>
      <c r="B127" s="19"/>
      <c r="C127" s="19"/>
      <c r="D127" s="23"/>
      <c r="E127" s="46"/>
      <c r="F127" s="23"/>
      <c r="G127" s="23"/>
      <c r="H127" s="23"/>
      <c r="I127" s="23"/>
      <c r="J127" s="23"/>
      <c r="K127" s="23"/>
      <c r="L127" s="34"/>
      <c r="M127" s="20"/>
      <c r="N127" s="71"/>
    </row>
    <row r="128" spans="1:14" s="9" customFormat="1" ht="15">
      <c r="A128" s="19"/>
      <c r="B128" s="19"/>
      <c r="C128" s="19"/>
      <c r="D128" s="23"/>
      <c r="E128" s="46"/>
      <c r="F128" s="23"/>
      <c r="G128" s="23"/>
      <c r="H128" s="23"/>
      <c r="I128" s="23"/>
      <c r="J128" s="23"/>
      <c r="K128" s="23"/>
      <c r="L128" s="34"/>
      <c r="M128" s="20"/>
      <c r="N128" s="71"/>
    </row>
    <row r="129" spans="1:14" s="9" customFormat="1" ht="15">
      <c r="A129" s="23"/>
      <c r="B129" s="23"/>
      <c r="C129" s="23"/>
      <c r="D129" s="23"/>
      <c r="E129" s="46"/>
      <c r="F129" s="23"/>
      <c r="G129" s="23"/>
      <c r="H129" s="23"/>
      <c r="I129" s="23"/>
      <c r="J129" s="23"/>
      <c r="K129" s="23"/>
      <c r="L129" s="34"/>
      <c r="M129" s="20"/>
      <c r="N129" s="71"/>
    </row>
    <row r="130" spans="1:14" s="5" customFormat="1" ht="15">
      <c r="A130" s="23"/>
      <c r="B130" s="23"/>
      <c r="C130" s="23"/>
      <c r="D130" s="23"/>
      <c r="E130" s="46"/>
      <c r="F130" s="23"/>
      <c r="G130" s="23"/>
      <c r="H130" s="23"/>
      <c r="I130" s="23"/>
      <c r="J130" s="23"/>
      <c r="K130" s="23"/>
      <c r="L130" s="34"/>
      <c r="M130" s="34"/>
      <c r="N130" s="14"/>
    </row>
    <row r="131" spans="1:14" s="5" customFormat="1" ht="15">
      <c r="A131" s="19"/>
      <c r="B131" s="19"/>
      <c r="C131" s="19"/>
      <c r="D131" s="21"/>
      <c r="E131" s="49"/>
      <c r="F131" s="21"/>
      <c r="G131" s="21"/>
      <c r="H131" s="21"/>
      <c r="I131" s="21"/>
      <c r="J131" s="21"/>
      <c r="K131" s="21"/>
      <c r="L131" s="21"/>
      <c r="M131" s="34"/>
      <c r="N131" s="14"/>
    </row>
    <row r="132" spans="1:14" s="5" customFormat="1" ht="15">
      <c r="A132" s="19"/>
      <c r="B132" s="19"/>
      <c r="C132" s="19"/>
      <c r="D132" s="23"/>
      <c r="E132" s="46"/>
      <c r="F132" s="23"/>
      <c r="G132" s="23"/>
      <c r="H132" s="23"/>
      <c r="I132" s="23"/>
      <c r="J132" s="23"/>
      <c r="K132" s="23"/>
      <c r="L132" s="34"/>
      <c r="M132" s="34"/>
      <c r="N132" s="14"/>
    </row>
    <row r="133" spans="1:14" s="5" customFormat="1" ht="15">
      <c r="A133" s="23"/>
      <c r="B133" s="23"/>
      <c r="C133" s="23"/>
      <c r="D133" s="23"/>
      <c r="E133" s="46"/>
      <c r="F133" s="23"/>
      <c r="G133" s="23"/>
      <c r="H133" s="23"/>
      <c r="I133" s="23"/>
      <c r="J133" s="23"/>
      <c r="K133" s="23"/>
      <c r="L133" s="34"/>
      <c r="M133" s="34"/>
      <c r="N133" s="14"/>
    </row>
    <row r="134" spans="1:14" s="11" customFormat="1" ht="15">
      <c r="A134" s="54"/>
      <c r="B134" s="54"/>
      <c r="C134" s="21"/>
      <c r="D134" s="21"/>
      <c r="E134" s="54"/>
      <c r="F134" s="33"/>
      <c r="G134" s="54"/>
      <c r="H134" s="54"/>
      <c r="I134" s="54"/>
      <c r="J134" s="21"/>
      <c r="K134" s="21"/>
      <c r="L134" s="54"/>
      <c r="M134" s="21"/>
      <c r="N134" s="72"/>
    </row>
    <row r="136" ht="15"/>
  </sheetData>
  <sheetProtection/>
  <mergeCells count="16">
    <mergeCell ref="F110:L110"/>
    <mergeCell ref="F117:L117"/>
    <mergeCell ref="F43:L43"/>
    <mergeCell ref="F52:L52"/>
    <mergeCell ref="F64:L64"/>
    <mergeCell ref="F79:L79"/>
    <mergeCell ref="F88:L88"/>
    <mergeCell ref="F97:L97"/>
    <mergeCell ref="F105:L105"/>
    <mergeCell ref="F31:L31"/>
    <mergeCell ref="E10:L10"/>
    <mergeCell ref="F13:L13"/>
    <mergeCell ref="A8:L8"/>
    <mergeCell ref="F20:L20"/>
    <mergeCell ref="A9:L9"/>
    <mergeCell ref="F93:L93"/>
  </mergeCells>
  <printOptions horizontalCentered="1" verticalCentered="1"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Silva</dc:creator>
  <cp:keywords/>
  <dc:description/>
  <cp:lastModifiedBy>Kasutaja</cp:lastModifiedBy>
  <cp:lastPrinted>2015-09-26T08:11:53Z</cp:lastPrinted>
  <dcterms:created xsi:type="dcterms:W3CDTF">2005-10-01T16:53:44Z</dcterms:created>
  <dcterms:modified xsi:type="dcterms:W3CDTF">2015-09-26T10:43:26Z</dcterms:modified>
  <cp:category/>
  <cp:version/>
  <cp:contentType/>
  <cp:contentStatus/>
</cp:coreProperties>
</file>